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76d4a023d33e3b2e/Rainow Parish Council/Finance/Budgets ^0 Summaries/2022-2023/"/>
    </mc:Choice>
  </mc:AlternateContent>
  <xr:revisionPtr revIDLastSave="0" documentId="8_{E34139CE-BC84-47CC-9D68-AF7F67372DB7}" xr6:coauthVersionLast="47" xr6:coauthVersionMax="47" xr10:uidLastSave="{00000000-0000-0000-0000-000000000000}"/>
  <bookViews>
    <workbookView xWindow="-108" yWindow="-108" windowWidth="23256" windowHeight="12576" firstSheet="8" activeTab="7" xr2:uid="{00000000-000D-0000-FFFF-FFFF00000000}"/>
  </bookViews>
  <sheets>
    <sheet name="Bank Rec April 2020-Mar 2021" sheetId="52" r:id="rId1"/>
    <sheet name="1st Quarter P&amp;L April-June" sheetId="12" r:id="rId2"/>
    <sheet name="BANK REC April-June 2021" sheetId="39" r:id="rId3"/>
    <sheet name="2nd Quarter P&amp;L July-Sept 2021" sheetId="53" r:id="rId4"/>
    <sheet name="BANK REC 2nd qartJuly-Sept 2021" sheetId="54" r:id="rId5"/>
    <sheet name="3rd Quarter P&amp;L Oct-Dec 21" sheetId="58" r:id="rId6"/>
    <sheet name="BANK REC 3rd qart Oct-Dec 21" sheetId="57" r:id="rId7"/>
    <sheet name="4TH Quarter P&amp;L Jan-Mar 22" sheetId="62" r:id="rId8"/>
    <sheet name="BANK REC at at 30th April 2022" sheetId="61" r:id="rId9"/>
    <sheet name="BANK REC 4th qart Jan-Mar 2 (2)" sheetId="63" r:id="rId10"/>
    <sheet name="Budget Comparison" sheetId="3" r:id="rId11"/>
    <sheet name="BANK REC Feb 2022" sheetId="60" r:id="rId12"/>
    <sheet name="BANK REC Jan 2022" sheetId="59" r:id="rId13"/>
    <sheet name="BANK REC up to October 2021" sheetId="55" r:id="rId14"/>
    <sheet name="BANK REC up to Novembe 2021 " sheetId="56" r:id="rId15"/>
  </sheets>
  <definedNames>
    <definedName name="_xlnm.Print_Area" localSheetId="1">'1st Quarter P&amp;L April-June'!$A$1:$G$61</definedName>
    <definedName name="_xlnm.Print_Area" localSheetId="3">'2nd Quarter P&amp;L July-Sept 2021'!$A$1:$G$56</definedName>
    <definedName name="_xlnm.Print_Area" localSheetId="5">'3rd Quarter P&amp;L Oct-Dec 21'!$A$1:$G$64</definedName>
    <definedName name="_xlnm.Print_Area" localSheetId="7">'4TH Quarter P&amp;L Jan-Mar 22'!$A$1:$G$58</definedName>
    <definedName name="_xlnm.Print_Area" localSheetId="8">'BANK REC at at 30th April 2022'!$A$1:$F$24</definedName>
    <definedName name="_xlnm.Print_Area" localSheetId="11">'BANK REC Feb 2022'!$A$1:$F$23</definedName>
    <definedName name="_xlnm.Print_Area" localSheetId="12">'BANK REC Jan 2022'!$A$1:$F$24</definedName>
    <definedName name="_xlnm.Print_Area" localSheetId="14">'BANK REC up to Novembe 2021 '!$A$1:$E$25</definedName>
    <definedName name="_xlnm.Print_Area" localSheetId="13">'BANK REC up to October 2021'!$A$1:$E$24</definedName>
    <definedName name="_xlnm.Print_Area" localSheetId="10">'Budget Comparison'!$A$1:$M$48</definedName>
    <definedName name="_xlnm.Print_Titles" localSheetId="1">'1st Quarter P&amp;L April-June'!$A:$E,'1st Quarter P&amp;L April-June'!$1:$1</definedName>
    <definedName name="_xlnm.Print_Titles" localSheetId="3">'2nd Quarter P&amp;L July-Sept 2021'!$A:$E,'2nd Quarter P&amp;L July-Sept 2021'!$1:$1</definedName>
    <definedName name="_xlnm.Print_Titles" localSheetId="5">'3rd Quarter P&amp;L Oct-Dec 21'!$A:$E,'3rd Quarter P&amp;L Oct-Dec 21'!$1:$1</definedName>
    <definedName name="_xlnm.Print_Titles" localSheetId="7">'4TH Quarter P&amp;L Jan-Mar 22'!$A:$E,'4TH Quarter P&amp;L Jan-Mar 22'!$1:$1</definedName>
    <definedName name="QB_COLUMN_29" localSheetId="1" hidden="1">'1st Quarter P&amp;L April-June'!#REF!</definedName>
    <definedName name="QB_COLUMN_29" localSheetId="3" hidden="1">'2nd Quarter P&amp;L July-Sept 2021'!#REF!</definedName>
    <definedName name="QB_COLUMN_29" localSheetId="5" hidden="1">'3rd Quarter P&amp;L Oct-Dec 21'!#REF!</definedName>
    <definedName name="QB_COLUMN_29" localSheetId="7" hidden="1">'4TH Quarter P&amp;L Jan-Mar 22'!#REF!</definedName>
    <definedName name="QB_DATA_0" localSheetId="1" hidden="1">'1st Quarter P&amp;L April-June'!#REF!,'1st Quarter P&amp;L April-June'!#REF!,'1st Quarter P&amp;L April-June'!$5:$5,'1st Quarter P&amp;L April-June'!#REF!,'1st Quarter P&amp;L April-June'!#REF!,'1st Quarter P&amp;L April-June'!#REF!,'1st Quarter P&amp;L April-June'!#REF!,'1st Quarter P&amp;L April-June'!#REF!,'1st Quarter P&amp;L April-June'!$8:$8,'1st Quarter P&amp;L April-June'!#REF!,'1st Quarter P&amp;L April-June'!#REF!,'1st Quarter P&amp;L April-June'!#REF!,'1st Quarter P&amp;L April-June'!#REF!,'1st Quarter P&amp;L April-June'!#REF!,'1st Quarter P&amp;L April-June'!#REF!,'1st Quarter P&amp;L April-June'!#REF!</definedName>
    <definedName name="QB_DATA_0" localSheetId="3" hidden="1">'2nd Quarter P&amp;L July-Sept 2021'!#REF!,'2nd Quarter P&amp;L July-Sept 2021'!#REF!,'2nd Quarter P&amp;L July-Sept 2021'!$5:$5,'2nd Quarter P&amp;L July-Sept 2021'!#REF!,'2nd Quarter P&amp;L July-Sept 2021'!#REF!,'2nd Quarter P&amp;L July-Sept 2021'!#REF!,'2nd Quarter P&amp;L July-Sept 2021'!#REF!,'2nd Quarter P&amp;L July-Sept 2021'!#REF!,'2nd Quarter P&amp;L July-Sept 2021'!$8:$8,'2nd Quarter P&amp;L July-Sept 2021'!#REF!,'2nd Quarter P&amp;L July-Sept 2021'!#REF!,'2nd Quarter P&amp;L July-Sept 2021'!#REF!,'2nd Quarter P&amp;L July-Sept 2021'!#REF!,'2nd Quarter P&amp;L July-Sept 2021'!#REF!,'2nd Quarter P&amp;L July-Sept 2021'!#REF!,'2nd Quarter P&amp;L July-Sept 2021'!#REF!</definedName>
    <definedName name="QB_DATA_0" localSheetId="5" hidden="1">'3rd Quarter P&amp;L Oct-Dec 21'!#REF!,'3rd Quarter P&amp;L Oct-Dec 21'!#REF!,'3rd Quarter P&amp;L Oct-Dec 21'!$5:$5,'3rd Quarter P&amp;L Oct-Dec 21'!#REF!,'3rd Quarter P&amp;L Oct-Dec 21'!#REF!,'3rd Quarter P&amp;L Oct-Dec 21'!#REF!,'3rd Quarter P&amp;L Oct-Dec 21'!#REF!,'3rd Quarter P&amp;L Oct-Dec 21'!#REF!,'3rd Quarter P&amp;L Oct-Dec 21'!$8:$8,'3rd Quarter P&amp;L Oct-Dec 21'!#REF!,'3rd Quarter P&amp;L Oct-Dec 21'!#REF!,'3rd Quarter P&amp;L Oct-Dec 21'!#REF!,'3rd Quarter P&amp;L Oct-Dec 21'!#REF!,'3rd Quarter P&amp;L Oct-Dec 21'!#REF!,'3rd Quarter P&amp;L Oct-Dec 21'!#REF!,'3rd Quarter P&amp;L Oct-Dec 21'!#REF!</definedName>
    <definedName name="QB_DATA_0" localSheetId="7" hidden="1">'4TH Quarter P&amp;L Jan-Mar 22'!#REF!,'4TH Quarter P&amp;L Jan-Mar 22'!#REF!,'4TH Quarter P&amp;L Jan-Mar 22'!$5:$5,'4TH Quarter P&amp;L Jan-Mar 22'!#REF!,'4TH Quarter P&amp;L Jan-Mar 22'!#REF!,'4TH Quarter P&amp;L Jan-Mar 22'!#REF!,'4TH Quarter P&amp;L Jan-Mar 22'!#REF!,'4TH Quarter P&amp;L Jan-Mar 22'!#REF!,'4TH Quarter P&amp;L Jan-Mar 22'!$8:$8,'4TH Quarter P&amp;L Jan-Mar 22'!#REF!,'4TH Quarter P&amp;L Jan-Mar 22'!#REF!,'4TH Quarter P&amp;L Jan-Mar 22'!#REF!,'4TH Quarter P&amp;L Jan-Mar 22'!#REF!,'4TH Quarter P&amp;L Jan-Mar 22'!#REF!,'4TH Quarter P&amp;L Jan-Mar 22'!#REF!,'4TH Quarter P&amp;L Jan-Mar 22'!#REF!</definedName>
    <definedName name="QB_DATA_1" localSheetId="1" hidden="1">'1st Quarter P&amp;L April-June'!$18:$18,'1st Quarter P&amp;L April-June'!$36:$36,'1st Quarter P&amp;L April-June'!#REF!,'1st Quarter P&amp;L April-June'!$42:$42,'1st Quarter P&amp;L April-June'!#REF!,'1st Quarter P&amp;L April-June'!#REF!,'1st Quarter P&amp;L April-June'!#REF!,'1st Quarter P&amp;L April-June'!#REF!,'1st Quarter P&amp;L April-June'!#REF!,'1st Quarter P&amp;L April-June'!#REF!</definedName>
    <definedName name="QB_DATA_1" localSheetId="3" hidden="1">'2nd Quarter P&amp;L July-Sept 2021'!$18:$18,'2nd Quarter P&amp;L July-Sept 2021'!#REF!,'2nd Quarter P&amp;L July-Sept 2021'!#REF!,'2nd Quarter P&amp;L July-Sept 2021'!$37:$37,'2nd Quarter P&amp;L July-Sept 2021'!#REF!,'2nd Quarter P&amp;L July-Sept 2021'!#REF!,'2nd Quarter P&amp;L July-Sept 2021'!#REF!,'2nd Quarter P&amp;L July-Sept 2021'!#REF!,'2nd Quarter P&amp;L July-Sept 2021'!#REF!,'2nd Quarter P&amp;L July-Sept 2021'!#REF!</definedName>
    <definedName name="QB_DATA_1" localSheetId="5" hidden="1">'3rd Quarter P&amp;L Oct-Dec 21'!$17:$17,'3rd Quarter P&amp;L Oct-Dec 21'!#REF!,'3rd Quarter P&amp;L Oct-Dec 21'!#REF!,'3rd Quarter P&amp;L Oct-Dec 21'!$43:$43,'3rd Quarter P&amp;L Oct-Dec 21'!#REF!,'3rd Quarter P&amp;L Oct-Dec 21'!#REF!,'3rd Quarter P&amp;L Oct-Dec 21'!#REF!,'3rd Quarter P&amp;L Oct-Dec 21'!#REF!,'3rd Quarter P&amp;L Oct-Dec 21'!#REF!,'3rd Quarter P&amp;L Oct-Dec 21'!#REF!</definedName>
    <definedName name="QB_DATA_1" localSheetId="7" hidden="1">'4TH Quarter P&amp;L Jan-Mar 22'!$21:$21,'4TH Quarter P&amp;L Jan-Mar 22'!#REF!,'4TH Quarter P&amp;L Jan-Mar 22'!#REF!,'4TH Quarter P&amp;L Jan-Mar 22'!$37:$37,'4TH Quarter P&amp;L Jan-Mar 22'!#REF!,'4TH Quarter P&amp;L Jan-Mar 22'!#REF!,'4TH Quarter P&amp;L Jan-Mar 22'!#REF!,'4TH Quarter P&amp;L Jan-Mar 22'!#REF!,'4TH Quarter P&amp;L Jan-Mar 22'!#REF!,'4TH Quarter P&amp;L Jan-Mar 22'!#REF!</definedName>
    <definedName name="QB_FORMULA_0" localSheetId="1" hidden="1">'1st Quarter P&amp;L April-June'!#REF!,'1st Quarter P&amp;L April-June'!#REF!,'1st Quarter P&amp;L April-June'!#REF!,'1st Quarter P&amp;L April-June'!#REF!,'1st Quarter P&amp;L April-June'!#REF!,'1st Quarter P&amp;L April-June'!#REF!,'1st Quarter P&amp;L April-June'!#REF!</definedName>
    <definedName name="QB_FORMULA_0" localSheetId="3" hidden="1">'2nd Quarter P&amp;L July-Sept 2021'!#REF!,'2nd Quarter P&amp;L July-Sept 2021'!#REF!,'2nd Quarter P&amp;L July-Sept 2021'!#REF!,'2nd Quarter P&amp;L July-Sept 2021'!#REF!,'2nd Quarter P&amp;L July-Sept 2021'!#REF!,'2nd Quarter P&amp;L July-Sept 2021'!#REF!,'2nd Quarter P&amp;L July-Sept 2021'!#REF!</definedName>
    <definedName name="QB_FORMULA_0" localSheetId="5" hidden="1">'3rd Quarter P&amp;L Oct-Dec 21'!#REF!,'3rd Quarter P&amp;L Oct-Dec 21'!#REF!,'3rd Quarter P&amp;L Oct-Dec 21'!#REF!,'3rd Quarter P&amp;L Oct-Dec 21'!#REF!,'3rd Quarter P&amp;L Oct-Dec 21'!#REF!,'3rd Quarter P&amp;L Oct-Dec 21'!#REF!,'3rd Quarter P&amp;L Oct-Dec 21'!#REF!</definedName>
    <definedName name="QB_FORMULA_0" localSheetId="7" hidden="1">'4TH Quarter P&amp;L Jan-Mar 22'!#REF!,'4TH Quarter P&amp;L Jan-Mar 22'!#REF!,'4TH Quarter P&amp;L Jan-Mar 22'!#REF!,'4TH Quarter P&amp;L Jan-Mar 22'!#REF!,'4TH Quarter P&amp;L Jan-Mar 22'!#REF!,'4TH Quarter P&amp;L Jan-Mar 22'!#REF!,'4TH Quarter P&amp;L Jan-Mar 22'!#REF!</definedName>
    <definedName name="QB_ROW_100240" localSheetId="1" hidden="1">'1st Quarter P&amp;L April-June'!#REF!</definedName>
    <definedName name="QB_ROW_100240" localSheetId="3" hidden="1">'2nd Quarter P&amp;L July-Sept 2021'!#REF!</definedName>
    <definedName name="QB_ROW_100240" localSheetId="5" hidden="1">'3rd Quarter P&amp;L Oct-Dec 21'!#REF!</definedName>
    <definedName name="QB_ROW_100240" localSheetId="7" hidden="1">'4TH Quarter P&amp;L Jan-Mar 22'!#REF!</definedName>
    <definedName name="QB_ROW_101240" localSheetId="1" hidden="1">'1st Quarter P&amp;L April-June'!#REF!</definedName>
    <definedName name="QB_ROW_101240" localSheetId="3" hidden="1">'2nd Quarter P&amp;L July-Sept 2021'!#REF!</definedName>
    <definedName name="QB_ROW_101240" localSheetId="5" hidden="1">'3rd Quarter P&amp;L Oct-Dec 21'!#REF!</definedName>
    <definedName name="QB_ROW_101240" localSheetId="7" hidden="1">'4TH Quarter P&amp;L Jan-Mar 22'!#REF!</definedName>
    <definedName name="QB_ROW_102240" localSheetId="1" hidden="1">'1st Quarter P&amp;L April-June'!#REF!</definedName>
    <definedName name="QB_ROW_102240" localSheetId="3" hidden="1">'2nd Quarter P&amp;L July-Sept 2021'!#REF!</definedName>
    <definedName name="QB_ROW_102240" localSheetId="5" hidden="1">'3rd Quarter P&amp;L Oct-Dec 21'!#REF!</definedName>
    <definedName name="QB_ROW_102240" localSheetId="7" hidden="1">'4TH Quarter P&amp;L Jan-Mar 22'!#REF!</definedName>
    <definedName name="QB_ROW_104240" localSheetId="1" hidden="1">'1st Quarter P&amp;L April-June'!#REF!</definedName>
    <definedName name="QB_ROW_104240" localSheetId="3" hidden="1">'2nd Quarter P&amp;L July-Sept 2021'!#REF!</definedName>
    <definedName name="QB_ROW_104240" localSheetId="5" hidden="1">'3rd Quarter P&amp;L Oct-Dec 21'!#REF!</definedName>
    <definedName name="QB_ROW_104240" localSheetId="7" hidden="1">'4TH Quarter P&amp;L Jan-Mar 22'!#REF!</definedName>
    <definedName name="QB_ROW_18301" localSheetId="1" hidden="1">'1st Quarter P&amp;L April-June'!$A$44</definedName>
    <definedName name="QB_ROW_18301" localSheetId="3" hidden="1">'2nd Quarter P&amp;L July-Sept 2021'!$A$39</definedName>
    <definedName name="QB_ROW_18301" localSheetId="5" hidden="1">'3rd Quarter P&amp;L Oct-Dec 21'!$A$45</definedName>
    <definedName name="QB_ROW_18301" localSheetId="7" hidden="1">'4TH Quarter P&amp;L Jan-Mar 22'!$A$39</definedName>
    <definedName name="QB_ROW_19011" localSheetId="1" hidden="1">'1st Quarter P&amp;L April-June'!$A$2</definedName>
    <definedName name="QB_ROW_19011" localSheetId="3" hidden="1">'2nd Quarter P&amp;L July-Sept 2021'!$A$2</definedName>
    <definedName name="QB_ROW_19011" localSheetId="5" hidden="1">'3rd Quarter P&amp;L Oct-Dec 21'!$A$2</definedName>
    <definedName name="QB_ROW_19011" localSheetId="7" hidden="1">'4TH Quarter P&amp;L Jan-Mar 22'!$A$2</definedName>
    <definedName name="QB_ROW_19311" localSheetId="1" hidden="1">'1st Quarter P&amp;L April-June'!#REF!</definedName>
    <definedName name="QB_ROW_19311" localSheetId="3" hidden="1">'2nd Quarter P&amp;L July-Sept 2021'!#REF!</definedName>
    <definedName name="QB_ROW_19311" localSheetId="5" hidden="1">'3rd Quarter P&amp;L Oct-Dec 21'!#REF!</definedName>
    <definedName name="QB_ROW_19311" localSheetId="7" hidden="1">'4TH Quarter P&amp;L Jan-Mar 22'!#REF!</definedName>
    <definedName name="QB_ROW_20021" localSheetId="1" hidden="1">'1st Quarter P&amp;L April-June'!#REF!</definedName>
    <definedName name="QB_ROW_20021" localSheetId="3" hidden="1">'2nd Quarter P&amp;L July-Sept 2021'!#REF!</definedName>
    <definedName name="QB_ROW_20021" localSheetId="5" hidden="1">'3rd Quarter P&amp;L Oct-Dec 21'!#REF!</definedName>
    <definedName name="QB_ROW_20021" localSheetId="7" hidden="1">'4TH Quarter P&amp;L Jan-Mar 22'!#REF!</definedName>
    <definedName name="QB_ROW_20321" localSheetId="1" hidden="1">'1st Quarter P&amp;L April-June'!#REF!</definedName>
    <definedName name="QB_ROW_20321" localSheetId="3" hidden="1">'2nd Quarter P&amp;L July-Sept 2021'!#REF!</definedName>
    <definedName name="QB_ROW_20321" localSheetId="5" hidden="1">'3rd Quarter P&amp;L Oct-Dec 21'!#REF!</definedName>
    <definedName name="QB_ROW_20321" localSheetId="7" hidden="1">'4TH Quarter P&amp;L Jan-Mar 22'!#REF!</definedName>
    <definedName name="QB_ROW_21021" localSheetId="1" hidden="1">'1st Quarter P&amp;L April-June'!#REF!</definedName>
    <definedName name="QB_ROW_21021" localSheetId="3" hidden="1">'2nd Quarter P&amp;L July-Sept 2021'!#REF!</definedName>
    <definedName name="QB_ROW_21021" localSheetId="5" hidden="1">'3rd Quarter P&amp;L Oct-Dec 21'!#REF!</definedName>
    <definedName name="QB_ROW_21021" localSheetId="7" hidden="1">'4TH Quarter P&amp;L Jan-Mar 22'!#REF!</definedName>
    <definedName name="QB_ROW_21230" localSheetId="1" hidden="1">'1st Quarter P&amp;L April-June'!#REF!</definedName>
    <definedName name="QB_ROW_21230" localSheetId="3" hidden="1">'2nd Quarter P&amp;L July-Sept 2021'!#REF!</definedName>
    <definedName name="QB_ROW_21230" localSheetId="5" hidden="1">'3rd Quarter P&amp;L Oct-Dec 21'!#REF!</definedName>
    <definedName name="QB_ROW_21230" localSheetId="7" hidden="1">'4TH Quarter P&amp;L Jan-Mar 22'!#REF!</definedName>
    <definedName name="QB_ROW_21321" localSheetId="1" hidden="1">'1st Quarter P&amp;L April-June'!#REF!</definedName>
    <definedName name="QB_ROW_21321" localSheetId="3" hidden="1">'2nd Quarter P&amp;L July-Sept 2021'!#REF!</definedName>
    <definedName name="QB_ROW_21321" localSheetId="5" hidden="1">'3rd Quarter P&amp;L Oct-Dec 21'!#REF!</definedName>
    <definedName name="QB_ROW_21321" localSheetId="7" hidden="1">'4TH Quarter P&amp;L Jan-Mar 22'!#REF!</definedName>
    <definedName name="QB_ROW_26230" localSheetId="1" hidden="1">'1st Quarter P&amp;L April-June'!#REF!</definedName>
    <definedName name="QB_ROW_26230" localSheetId="3" hidden="1">'2nd Quarter P&amp;L July-Sept 2021'!#REF!</definedName>
    <definedName name="QB_ROW_26230" localSheetId="5" hidden="1">'3rd Quarter P&amp;L Oct-Dec 21'!#REF!</definedName>
    <definedName name="QB_ROW_26230" localSheetId="7" hidden="1">'4TH Quarter P&amp;L Jan-Mar 22'!#REF!</definedName>
    <definedName name="QB_ROW_33230" localSheetId="1" hidden="1">'1st Quarter P&amp;L April-June'!#REF!</definedName>
    <definedName name="QB_ROW_33230" localSheetId="3" hidden="1">'2nd Quarter P&amp;L July-Sept 2021'!#REF!</definedName>
    <definedName name="QB_ROW_33230" localSheetId="5" hidden="1">'3rd Quarter P&amp;L Oct-Dec 21'!#REF!</definedName>
    <definedName name="QB_ROW_33230" localSheetId="7" hidden="1">'4TH Quarter P&amp;L Jan-Mar 22'!#REF!</definedName>
    <definedName name="QB_ROW_42230" localSheetId="1" hidden="1">'1st Quarter P&amp;L April-June'!#REF!</definedName>
    <definedName name="QB_ROW_42230" localSheetId="3" hidden="1">'2nd Quarter P&amp;L July-Sept 2021'!#REF!</definedName>
    <definedName name="QB_ROW_42230" localSheetId="5" hidden="1">'3rd Quarter P&amp;L Oct-Dec 21'!#REF!</definedName>
    <definedName name="QB_ROW_42230" localSheetId="7" hidden="1">'4TH Quarter P&amp;L Jan-Mar 22'!#REF!</definedName>
    <definedName name="QB_ROW_43330" localSheetId="1" hidden="1">'1st Quarter P&amp;L April-June'!#REF!</definedName>
    <definedName name="QB_ROW_43330" localSheetId="3" hidden="1">'2nd Quarter P&amp;L July-Sept 2021'!#REF!</definedName>
    <definedName name="QB_ROW_43330" localSheetId="5" hidden="1">'3rd Quarter P&amp;L Oct-Dec 21'!#REF!</definedName>
    <definedName name="QB_ROW_43330" localSheetId="7" hidden="1">'4TH Quarter P&amp;L Jan-Mar 22'!#REF!</definedName>
    <definedName name="QB_ROW_44030" localSheetId="1" hidden="1">'1st Quarter P&amp;L April-June'!#REF!</definedName>
    <definedName name="QB_ROW_44030" localSheetId="3" hidden="1">'2nd Quarter P&amp;L July-Sept 2021'!#REF!</definedName>
    <definedName name="QB_ROW_44030" localSheetId="5" hidden="1">'3rd Quarter P&amp;L Oct-Dec 21'!#REF!</definedName>
    <definedName name="QB_ROW_44030" localSheetId="7" hidden="1">'4TH Quarter P&amp;L Jan-Mar 22'!#REF!</definedName>
    <definedName name="QB_ROW_44330" localSheetId="1" hidden="1">'1st Quarter P&amp;L April-June'!#REF!</definedName>
    <definedName name="QB_ROW_44330" localSheetId="3" hidden="1">'2nd Quarter P&amp;L July-Sept 2021'!#REF!</definedName>
    <definedName name="QB_ROW_44330" localSheetId="5" hidden="1">'3rd Quarter P&amp;L Oct-Dec 21'!#REF!</definedName>
    <definedName name="QB_ROW_44330" localSheetId="7" hidden="1">'4TH Quarter P&amp;L Jan-Mar 22'!#REF!</definedName>
    <definedName name="QB_ROW_45030" localSheetId="1" hidden="1">'1st Quarter P&amp;L April-June'!#REF!</definedName>
    <definedName name="QB_ROW_45030" localSheetId="3" hidden="1">'2nd Quarter P&amp;L July-Sept 2021'!#REF!</definedName>
    <definedName name="QB_ROW_45030" localSheetId="5" hidden="1">'3rd Quarter P&amp;L Oct-Dec 21'!#REF!</definedName>
    <definedName name="QB_ROW_45030" localSheetId="7" hidden="1">'4TH Quarter P&amp;L Jan-Mar 22'!#REF!</definedName>
    <definedName name="QB_ROW_45240" localSheetId="1" hidden="1">'1st Quarter P&amp;L April-June'!#REF!</definedName>
    <definedName name="QB_ROW_45240" localSheetId="3" hidden="1">'2nd Quarter P&amp;L July-Sept 2021'!#REF!</definedName>
    <definedName name="QB_ROW_45240" localSheetId="5" hidden="1">'3rd Quarter P&amp;L Oct-Dec 21'!#REF!</definedName>
    <definedName name="QB_ROW_45240" localSheetId="7" hidden="1">'4TH Quarter P&amp;L Jan-Mar 22'!#REF!</definedName>
    <definedName name="QB_ROW_45330" localSheetId="1" hidden="1">'1st Quarter P&amp;L April-June'!#REF!</definedName>
    <definedName name="QB_ROW_45330" localSheetId="3" hidden="1">'2nd Quarter P&amp;L July-Sept 2021'!#REF!</definedName>
    <definedName name="QB_ROW_45330" localSheetId="5" hidden="1">'3rd Quarter P&amp;L Oct-Dec 21'!#REF!</definedName>
    <definedName name="QB_ROW_45330" localSheetId="7" hidden="1">'4TH Quarter P&amp;L Jan-Mar 22'!#REF!</definedName>
    <definedName name="QB_ROW_46230" localSheetId="1" hidden="1">'1st Quarter P&amp;L April-June'!#REF!</definedName>
    <definedName name="QB_ROW_46230" localSheetId="3" hidden="1">'2nd Quarter P&amp;L July-Sept 2021'!#REF!</definedName>
    <definedName name="QB_ROW_46230" localSheetId="5" hidden="1">'3rd Quarter P&amp;L Oct-Dec 21'!#REF!</definedName>
    <definedName name="QB_ROW_46230" localSheetId="7" hidden="1">'4TH Quarter P&amp;L Jan-Mar 22'!#REF!</definedName>
    <definedName name="QB_ROW_47230" localSheetId="1" hidden="1">'1st Quarter P&amp;L April-June'!#REF!</definedName>
    <definedName name="QB_ROW_47230" localSheetId="3" hidden="1">'2nd Quarter P&amp;L July-Sept 2021'!#REF!</definedName>
    <definedName name="QB_ROW_47230" localSheetId="5" hidden="1">'3rd Quarter P&amp;L Oct-Dec 21'!#REF!</definedName>
    <definedName name="QB_ROW_47230" localSheetId="7" hidden="1">'4TH Quarter P&amp;L Jan-Mar 22'!#REF!</definedName>
    <definedName name="QB_ROW_49230" localSheetId="1" hidden="1">'1st Quarter P&amp;L April-June'!#REF!</definedName>
    <definedName name="QB_ROW_49230" localSheetId="3" hidden="1">'2nd Quarter P&amp;L July-Sept 2021'!#REF!</definedName>
    <definedName name="QB_ROW_49230" localSheetId="5" hidden="1">'3rd Quarter P&amp;L Oct-Dec 21'!#REF!</definedName>
    <definedName name="QB_ROW_49230" localSheetId="7" hidden="1">'4TH Quarter P&amp;L Jan-Mar 22'!#REF!</definedName>
    <definedName name="QB_ROW_50230" localSheetId="1" hidden="1">'1st Quarter P&amp;L April-June'!#REF!</definedName>
    <definedName name="QB_ROW_50230" localSheetId="3" hidden="1">'2nd Quarter P&amp;L July-Sept 2021'!#REF!</definedName>
    <definedName name="QB_ROW_50230" localSheetId="5" hidden="1">'3rd Quarter P&amp;L Oct-Dec 21'!#REF!</definedName>
    <definedName name="QB_ROW_50230" localSheetId="7" hidden="1">'4TH Quarter P&amp;L Jan-Mar 22'!#REF!</definedName>
    <definedName name="QB_ROW_53230" localSheetId="1" hidden="1">'1st Quarter P&amp;L April-June'!#REF!</definedName>
    <definedName name="QB_ROW_53230" localSheetId="3" hidden="1">'2nd Quarter P&amp;L July-Sept 2021'!#REF!</definedName>
    <definedName name="QB_ROW_53230" localSheetId="5" hidden="1">'3rd Quarter P&amp;L Oct-Dec 21'!#REF!</definedName>
    <definedName name="QB_ROW_53230" localSheetId="7" hidden="1">'4TH Quarter P&amp;L Jan-Mar 22'!#REF!</definedName>
    <definedName name="QB_ROW_54230" localSheetId="1" hidden="1">'1st Quarter P&amp;L April-June'!#REF!</definedName>
    <definedName name="QB_ROW_54230" localSheetId="3" hidden="1">'2nd Quarter P&amp;L July-Sept 2021'!#REF!</definedName>
    <definedName name="QB_ROW_54230" localSheetId="5" hidden="1">'3rd Quarter P&amp;L Oct-Dec 21'!#REF!</definedName>
    <definedName name="QB_ROW_54230" localSheetId="7" hidden="1">'4TH Quarter P&amp;L Jan-Mar 22'!#REF!</definedName>
    <definedName name="QB_ROW_57230" localSheetId="1" hidden="1">'1st Quarter P&amp;L April-June'!#REF!</definedName>
    <definedName name="QB_ROW_57230" localSheetId="3" hidden="1">'2nd Quarter P&amp;L July-Sept 2021'!#REF!</definedName>
    <definedName name="QB_ROW_57230" localSheetId="5" hidden="1">'3rd Quarter P&amp;L Oct-Dec 21'!#REF!</definedName>
    <definedName name="QB_ROW_57230" localSheetId="7" hidden="1">'4TH Quarter P&amp;L Jan-Mar 22'!#REF!</definedName>
    <definedName name="QB_ROW_58230" localSheetId="1" hidden="1">'1st Quarter P&amp;L April-June'!#REF!</definedName>
    <definedName name="QB_ROW_58230" localSheetId="3" hidden="1">'2nd Quarter P&amp;L July-Sept 2021'!#REF!</definedName>
    <definedName name="QB_ROW_58230" localSheetId="5" hidden="1">'3rd Quarter P&amp;L Oct-Dec 21'!#REF!</definedName>
    <definedName name="QB_ROW_58230" localSheetId="7" hidden="1">'4TH Quarter P&amp;L Jan-Mar 22'!#REF!</definedName>
    <definedName name="QB_ROW_63030" localSheetId="1" hidden="1">'1st Quarter P&amp;L April-June'!#REF!</definedName>
    <definedName name="QB_ROW_63030" localSheetId="3" hidden="1">'2nd Quarter P&amp;L July-Sept 2021'!#REF!</definedName>
    <definedName name="QB_ROW_63030" localSheetId="5" hidden="1">'3rd Quarter P&amp;L Oct-Dec 21'!#REF!</definedName>
    <definedName name="QB_ROW_63030" localSheetId="7" hidden="1">'4TH Quarter P&amp;L Jan-Mar 22'!#REF!</definedName>
    <definedName name="QB_ROW_63330" localSheetId="1" hidden="1">'1st Quarter P&amp;L April-June'!#REF!</definedName>
    <definedName name="QB_ROW_63330" localSheetId="3" hidden="1">'2nd Quarter P&amp;L July-Sept 2021'!#REF!</definedName>
    <definedName name="QB_ROW_63330" localSheetId="5" hidden="1">'3rd Quarter P&amp;L Oct-Dec 21'!#REF!</definedName>
    <definedName name="QB_ROW_63330" localSheetId="7" hidden="1">'4TH Quarter P&amp;L Jan-Mar 22'!#REF!</definedName>
    <definedName name="QB_ROW_65330" localSheetId="1" hidden="1">'1st Quarter P&amp;L April-June'!#REF!</definedName>
    <definedName name="QB_ROW_65330" localSheetId="3" hidden="1">'2nd Quarter P&amp;L July-Sept 2021'!#REF!</definedName>
    <definedName name="QB_ROW_65330" localSheetId="5" hidden="1">'3rd Quarter P&amp;L Oct-Dec 21'!#REF!</definedName>
    <definedName name="QB_ROW_65330" localSheetId="7" hidden="1">'4TH Quarter P&amp;L Jan-Mar 22'!#REF!</definedName>
    <definedName name="QB_ROW_66230" localSheetId="1" hidden="1">'1st Quarter P&amp;L April-June'!#REF!</definedName>
    <definedName name="QB_ROW_66230" localSheetId="3" hidden="1">'2nd Quarter P&amp;L July-Sept 2021'!#REF!</definedName>
    <definedName name="QB_ROW_66230" localSheetId="5" hidden="1">'3rd Quarter P&amp;L Oct-Dec 21'!#REF!</definedName>
    <definedName name="QB_ROW_66230" localSheetId="7" hidden="1">'4TH Quarter P&amp;L Jan-Mar 22'!#REF!</definedName>
    <definedName name="QB_ROW_67230" localSheetId="1" hidden="1">'1st Quarter P&amp;L April-June'!#REF!</definedName>
    <definedName name="QB_ROW_67230" localSheetId="3" hidden="1">'2nd Quarter P&amp;L July-Sept 2021'!#REF!</definedName>
    <definedName name="QB_ROW_67230" localSheetId="5" hidden="1">'3rd Quarter P&amp;L Oct-Dec 21'!#REF!</definedName>
    <definedName name="QB_ROW_67230" localSheetId="7" hidden="1">'4TH Quarter P&amp;L Jan-Mar 22'!#REF!</definedName>
    <definedName name="QB_ROW_69230" localSheetId="1" hidden="1">'1st Quarter P&amp;L April-June'!#REF!</definedName>
    <definedName name="QB_ROW_69230" localSheetId="3" hidden="1">'2nd Quarter P&amp;L July-Sept 2021'!#REF!</definedName>
    <definedName name="QB_ROW_69230" localSheetId="5" hidden="1">'3rd Quarter P&amp;L Oct-Dec 21'!#REF!</definedName>
    <definedName name="QB_ROW_69230" localSheetId="7" hidden="1">'4TH Quarter P&amp;L Jan-Mar 22'!#REF!</definedName>
    <definedName name="QB_ROW_81240" localSheetId="1" hidden="1">'1st Quarter P&amp;L April-June'!#REF!</definedName>
    <definedName name="QB_ROW_81240" localSheetId="3" hidden="1">'2nd Quarter P&amp;L July-Sept 2021'!#REF!</definedName>
    <definedName name="QB_ROW_81240" localSheetId="5" hidden="1">'3rd Quarter P&amp;L Oct-Dec 21'!#REF!</definedName>
    <definedName name="QB_ROW_81240" localSheetId="7" hidden="1">'4TH Quarter P&amp;L Jan-Mar 22'!#REF!</definedName>
    <definedName name="QB_ROW_92240" localSheetId="1" hidden="1">'1st Quarter P&amp;L April-June'!#REF!</definedName>
    <definedName name="QB_ROW_92240" localSheetId="3" hidden="1">'2nd Quarter P&amp;L July-Sept 2021'!#REF!</definedName>
    <definedName name="QB_ROW_92240" localSheetId="5" hidden="1">'3rd Quarter P&amp;L Oct-Dec 21'!#REF!</definedName>
    <definedName name="QB_ROW_92240" localSheetId="7" hidden="1">'4TH Quarter P&amp;L Jan-Mar 22'!#REF!</definedName>
    <definedName name="QB_ROW_93240" localSheetId="1" hidden="1">'1st Quarter P&amp;L April-June'!#REF!</definedName>
    <definedName name="QB_ROW_93240" localSheetId="3" hidden="1">'2nd Quarter P&amp;L July-Sept 2021'!#REF!</definedName>
    <definedName name="QB_ROW_93240" localSheetId="5" hidden="1">'3rd Quarter P&amp;L Oct-Dec 21'!#REF!</definedName>
    <definedName name="QB_ROW_93240" localSheetId="7" hidden="1">'4TH Quarter P&amp;L Jan-Mar 22'!#REF!</definedName>
    <definedName name="QB_ROW_99240" localSheetId="1" hidden="1">'1st Quarter P&amp;L April-June'!#REF!</definedName>
    <definedName name="QB_ROW_99240" localSheetId="3" hidden="1">'2nd Quarter P&amp;L July-Sept 2021'!#REF!</definedName>
    <definedName name="QB_ROW_99240" localSheetId="5" hidden="1">'3rd Quarter P&amp;L Oct-Dec 21'!#REF!</definedName>
    <definedName name="QB_ROW_99240" localSheetId="7" hidden="1">'4TH Quarter P&amp;L Jan-Mar 22'!#REF!</definedName>
    <definedName name="QBCANSUPPORTUPDATE" localSheetId="1">TRUE</definedName>
    <definedName name="QBCANSUPPORTUPDATE" localSheetId="3">TRUE</definedName>
    <definedName name="QBCANSUPPORTUPDATE" localSheetId="5">TRUE</definedName>
    <definedName name="QBCANSUPPORTUPDATE" localSheetId="7">TRUE</definedName>
    <definedName name="QBCOMPANYFILENAME" localSheetId="1">"C:\Users\Public\Documents\Rainow Parish Council.QBW"</definedName>
    <definedName name="QBCOMPANYFILENAME" localSheetId="3">"C:\Users\Public\Documents\Rainow Parish Council.QBW"</definedName>
    <definedName name="QBCOMPANYFILENAME" localSheetId="5">"C:\Users\Public\Documents\Rainow Parish Council.QBW"</definedName>
    <definedName name="QBCOMPANYFILENAME" localSheetId="7">"C:\Users\Public\Documents\Rainow Parish Council.QBW"</definedName>
    <definedName name="QBENDDATE" localSheetId="1">20150630</definedName>
    <definedName name="QBENDDATE" localSheetId="3">20150630</definedName>
    <definedName name="QBENDDATE" localSheetId="5">20150630</definedName>
    <definedName name="QBENDDATE" localSheetId="7">20150630</definedName>
    <definedName name="QBHEADERSONSCREEN" localSheetId="1">FALSE</definedName>
    <definedName name="QBHEADERSONSCREEN" localSheetId="3">FALSE</definedName>
    <definedName name="QBHEADERSONSCREEN" localSheetId="5">FALSE</definedName>
    <definedName name="QBHEADERSONSCREEN" localSheetId="7">FALSE</definedName>
    <definedName name="QBMETADATASIZE" localSheetId="1">5809</definedName>
    <definedName name="QBMETADATASIZE" localSheetId="3">5809</definedName>
    <definedName name="QBMETADATASIZE" localSheetId="5">5809</definedName>
    <definedName name="QBMETADATASIZE" localSheetId="7">5809</definedName>
    <definedName name="QBPRESERVECOLOR" localSheetId="1">TRUE</definedName>
    <definedName name="QBPRESERVECOLOR" localSheetId="3">TRUE</definedName>
    <definedName name="QBPRESERVECOLOR" localSheetId="5">TRUE</definedName>
    <definedName name="QBPRESERVECOLOR" localSheetId="7">TRUE</definedName>
    <definedName name="QBPRESERVEFONT" localSheetId="1">TRUE</definedName>
    <definedName name="QBPRESERVEFONT" localSheetId="3">TRUE</definedName>
    <definedName name="QBPRESERVEFONT" localSheetId="5">TRUE</definedName>
    <definedName name="QBPRESERVEFONT" localSheetId="7">TRUE</definedName>
    <definedName name="QBPRESERVEROWHEIGHT" localSheetId="1">TRUE</definedName>
    <definedName name="QBPRESERVEROWHEIGHT" localSheetId="3">TRUE</definedName>
    <definedName name="QBPRESERVEROWHEIGHT" localSheetId="5">TRUE</definedName>
    <definedName name="QBPRESERVEROWHEIGHT" localSheetId="7">TRUE</definedName>
    <definedName name="QBPRESERVESPACE" localSheetId="1">TRUE</definedName>
    <definedName name="QBPRESERVESPACE" localSheetId="3">TRUE</definedName>
    <definedName name="QBPRESERVESPACE" localSheetId="5">TRUE</definedName>
    <definedName name="QBPRESERVESPACE" localSheetId="7">TRUE</definedName>
    <definedName name="QBREPORTCOLAXIS" localSheetId="1">0</definedName>
    <definedName name="QBREPORTCOLAXIS" localSheetId="3">0</definedName>
    <definedName name="QBREPORTCOLAXIS" localSheetId="5">0</definedName>
    <definedName name="QBREPORTCOLAXIS" localSheetId="7">0</definedName>
    <definedName name="QBREPORTCOMPANYID" localSheetId="1">"b6c6c0620584496aad2800c5d960e76f"</definedName>
    <definedName name="QBREPORTCOMPANYID" localSheetId="3">"b6c6c0620584496aad2800c5d960e76f"</definedName>
    <definedName name="QBREPORTCOMPANYID" localSheetId="5">"b6c6c0620584496aad2800c5d960e76f"</definedName>
    <definedName name="QBREPORTCOMPANYID" localSheetId="7">"b6c6c0620584496aad2800c5d960e76f"</definedName>
    <definedName name="QBREPORTCOMPARECOL_ANNUALBUDGET" localSheetId="1">FALSE</definedName>
    <definedName name="QBREPORTCOMPARECOL_ANNUALBUDGET" localSheetId="3">FALSE</definedName>
    <definedName name="QBREPORTCOMPARECOL_ANNUALBUDGET" localSheetId="5">FALSE</definedName>
    <definedName name="QBREPORTCOMPARECOL_ANNUALBUDGET" localSheetId="7">FALSE</definedName>
    <definedName name="QBREPORTCOMPARECOL_AVGCOGS" localSheetId="1">FALSE</definedName>
    <definedName name="QBREPORTCOMPARECOL_AVGCOGS" localSheetId="3">FALSE</definedName>
    <definedName name="QBREPORTCOMPARECOL_AVGCOGS" localSheetId="5">FALSE</definedName>
    <definedName name="QBREPORTCOMPARECOL_AVGCOGS" localSheetId="7">FALSE</definedName>
    <definedName name="QBREPORTCOMPARECOL_AVGPRICE" localSheetId="1">FALSE</definedName>
    <definedName name="QBREPORTCOMPARECOL_AVGPRICE" localSheetId="3">FALSE</definedName>
    <definedName name="QBREPORTCOMPARECOL_AVGPRICE" localSheetId="5">FALSE</definedName>
    <definedName name="QBREPORTCOMPARECOL_AVGPRICE" localSheetId="7">FALSE</definedName>
    <definedName name="QBREPORTCOMPARECOL_BUDDIFF" localSheetId="1">FALSE</definedName>
    <definedName name="QBREPORTCOMPARECOL_BUDDIFF" localSheetId="3">FALSE</definedName>
    <definedName name="QBREPORTCOMPARECOL_BUDDIFF" localSheetId="5">FALSE</definedName>
    <definedName name="QBREPORTCOMPARECOL_BUDDIFF" localSheetId="7">FALSE</definedName>
    <definedName name="QBREPORTCOMPARECOL_BUDGET" localSheetId="1">FALSE</definedName>
    <definedName name="QBREPORTCOMPARECOL_BUDGET" localSheetId="3">FALSE</definedName>
    <definedName name="QBREPORTCOMPARECOL_BUDGET" localSheetId="5">FALSE</definedName>
    <definedName name="QBREPORTCOMPARECOL_BUDGET" localSheetId="7">FALSE</definedName>
    <definedName name="QBREPORTCOMPARECOL_BUDPCT" localSheetId="1">FALSE</definedName>
    <definedName name="QBREPORTCOMPARECOL_BUDPCT" localSheetId="3">FALSE</definedName>
    <definedName name="QBREPORTCOMPARECOL_BUDPCT" localSheetId="5">FALSE</definedName>
    <definedName name="QBREPORTCOMPARECOL_BUDPCT" localSheetId="7">FALSE</definedName>
    <definedName name="QBREPORTCOMPARECOL_COGS" localSheetId="1">FALSE</definedName>
    <definedName name="QBREPORTCOMPARECOL_COGS" localSheetId="3">FALSE</definedName>
    <definedName name="QBREPORTCOMPARECOL_COGS" localSheetId="5">FALSE</definedName>
    <definedName name="QBREPORTCOMPARECOL_COGS" localSheetId="7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5">FALSE</definedName>
    <definedName name="QBREPORTCOMPARECOL_EXCLUDEAMOUNT" localSheetId="7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5">FALSE</definedName>
    <definedName name="QBREPORTCOMPARECOL_EXCLUDECURPERIOD" localSheetId="7">FALSE</definedName>
    <definedName name="QBREPORTCOMPARECOL_FORECAST" localSheetId="1">FALSE</definedName>
    <definedName name="QBREPORTCOMPARECOL_FORECAST" localSheetId="3">FALSE</definedName>
    <definedName name="QBREPORTCOMPARECOL_FORECAST" localSheetId="5">FALSE</definedName>
    <definedName name="QBREPORTCOMPARECOL_FORECAST" localSheetId="7">FALSE</definedName>
    <definedName name="QBREPORTCOMPARECOL_GROSSMARGIN" localSheetId="1">FALSE</definedName>
    <definedName name="QBREPORTCOMPARECOL_GROSSMARGIN" localSheetId="3">FALSE</definedName>
    <definedName name="QBREPORTCOMPARECOL_GROSSMARGIN" localSheetId="5">FALSE</definedName>
    <definedName name="QBREPORTCOMPARECOL_GROSSMARGIN" localSheetId="7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5">FALSE</definedName>
    <definedName name="QBREPORTCOMPARECOL_GROSSMARGINPCT" localSheetId="7">FALSE</definedName>
    <definedName name="QBREPORTCOMPARECOL_HOURS" localSheetId="1">FALSE</definedName>
    <definedName name="QBREPORTCOMPARECOL_HOURS" localSheetId="3">FALSE</definedName>
    <definedName name="QBREPORTCOMPARECOL_HOURS" localSheetId="5">FALSE</definedName>
    <definedName name="QBREPORTCOMPARECOL_HOURS" localSheetId="7">FALSE</definedName>
    <definedName name="QBREPORTCOMPARECOL_PCTCOL" localSheetId="1">FALSE</definedName>
    <definedName name="QBREPORTCOMPARECOL_PCTCOL" localSheetId="3">FALSE</definedName>
    <definedName name="QBREPORTCOMPARECOL_PCTCOL" localSheetId="5">FALSE</definedName>
    <definedName name="QBREPORTCOMPARECOL_PCTCOL" localSheetId="7">FALSE</definedName>
    <definedName name="QBREPORTCOMPARECOL_PCTEXPENSE" localSheetId="1">FALSE</definedName>
    <definedName name="QBREPORTCOMPARECOL_PCTEXPENSE" localSheetId="3">FALSE</definedName>
    <definedName name="QBREPORTCOMPARECOL_PCTEXPENSE" localSheetId="5">FALSE</definedName>
    <definedName name="QBREPORTCOMPARECOL_PCTEXPENSE" localSheetId="7">FALSE</definedName>
    <definedName name="QBREPORTCOMPARECOL_PCTINCOME" localSheetId="1">FALSE</definedName>
    <definedName name="QBREPORTCOMPARECOL_PCTINCOME" localSheetId="3">FALSE</definedName>
    <definedName name="QBREPORTCOMPARECOL_PCTINCOME" localSheetId="5">FALSE</definedName>
    <definedName name="QBREPORTCOMPARECOL_PCTINCOME" localSheetId="7">FALSE</definedName>
    <definedName name="QBREPORTCOMPARECOL_PCTOFSALES" localSheetId="1">FALSE</definedName>
    <definedName name="QBREPORTCOMPARECOL_PCTOFSALES" localSheetId="3">FALSE</definedName>
    <definedName name="QBREPORTCOMPARECOL_PCTOFSALES" localSheetId="5">FALSE</definedName>
    <definedName name="QBREPORTCOMPARECOL_PCTOFSALES" localSheetId="7">FALSE</definedName>
    <definedName name="QBREPORTCOMPARECOL_PCTROW" localSheetId="1">FALSE</definedName>
    <definedName name="QBREPORTCOMPARECOL_PCTROW" localSheetId="3">FALSE</definedName>
    <definedName name="QBREPORTCOMPARECOL_PCTROW" localSheetId="5">FALSE</definedName>
    <definedName name="QBREPORTCOMPARECOL_PCTROW" localSheetId="7">FALSE</definedName>
    <definedName name="QBREPORTCOMPARECOL_PPDIFF" localSheetId="1">FALSE</definedName>
    <definedName name="QBREPORTCOMPARECOL_PPDIFF" localSheetId="3">FALSE</definedName>
    <definedName name="QBREPORTCOMPARECOL_PPDIFF" localSheetId="5">FALSE</definedName>
    <definedName name="QBREPORTCOMPARECOL_PPDIFF" localSheetId="7">FALSE</definedName>
    <definedName name="QBREPORTCOMPARECOL_PPPCT" localSheetId="1">FALSE</definedName>
    <definedName name="QBREPORTCOMPARECOL_PPPCT" localSheetId="3">FALSE</definedName>
    <definedName name="QBREPORTCOMPARECOL_PPPCT" localSheetId="5">FALSE</definedName>
    <definedName name="QBREPORTCOMPARECOL_PPPCT" localSheetId="7">FALSE</definedName>
    <definedName name="QBREPORTCOMPARECOL_PREVPERIOD" localSheetId="1">FALSE</definedName>
    <definedName name="QBREPORTCOMPARECOL_PREVPERIOD" localSheetId="3">FALSE</definedName>
    <definedName name="QBREPORTCOMPARECOL_PREVPERIOD" localSheetId="5">FALSE</definedName>
    <definedName name="QBREPORTCOMPARECOL_PREVPERIOD" localSheetId="7">FALSE</definedName>
    <definedName name="QBREPORTCOMPARECOL_PREVYEAR" localSheetId="1">FALSE</definedName>
    <definedName name="QBREPORTCOMPARECOL_PREVYEAR" localSheetId="3">FALSE</definedName>
    <definedName name="QBREPORTCOMPARECOL_PREVYEAR" localSheetId="5">FALSE</definedName>
    <definedName name="QBREPORTCOMPARECOL_PREVYEAR" localSheetId="7">FALSE</definedName>
    <definedName name="QBREPORTCOMPARECOL_PYDIFF" localSheetId="1">FALSE</definedName>
    <definedName name="QBREPORTCOMPARECOL_PYDIFF" localSheetId="3">FALSE</definedName>
    <definedName name="QBREPORTCOMPARECOL_PYDIFF" localSheetId="5">FALSE</definedName>
    <definedName name="QBREPORTCOMPARECOL_PYDIFF" localSheetId="7">FALSE</definedName>
    <definedName name="QBREPORTCOMPARECOL_PYPCT" localSheetId="1">FALSE</definedName>
    <definedName name="QBREPORTCOMPARECOL_PYPCT" localSheetId="3">FALSE</definedName>
    <definedName name="QBREPORTCOMPARECOL_PYPCT" localSheetId="5">FALSE</definedName>
    <definedName name="QBREPORTCOMPARECOL_PYPCT" localSheetId="7">FALSE</definedName>
    <definedName name="QBREPORTCOMPARECOL_QTY" localSheetId="1">FALSE</definedName>
    <definedName name="QBREPORTCOMPARECOL_QTY" localSheetId="3">FALSE</definedName>
    <definedName name="QBREPORTCOMPARECOL_QTY" localSheetId="5">FALSE</definedName>
    <definedName name="QBREPORTCOMPARECOL_QTY" localSheetId="7">FALSE</definedName>
    <definedName name="QBREPORTCOMPARECOL_RATE" localSheetId="1">FALSE</definedName>
    <definedName name="QBREPORTCOMPARECOL_RATE" localSheetId="3">FALSE</definedName>
    <definedName name="QBREPORTCOMPARECOL_RATE" localSheetId="5">FALSE</definedName>
    <definedName name="QBREPORTCOMPARECOL_RATE" localSheetId="7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5">FALSE</definedName>
    <definedName name="QBREPORTCOMPARECOL_TRIPBILLEDMILES" localSheetId="7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5">FALSE</definedName>
    <definedName name="QBREPORTCOMPARECOL_TRIPBILLINGAMOUNT" localSheetId="7">FALSE</definedName>
    <definedName name="QBREPORTCOMPARECOL_TRIPMILES" localSheetId="1">FALSE</definedName>
    <definedName name="QBREPORTCOMPARECOL_TRIPMILES" localSheetId="3">FALSE</definedName>
    <definedName name="QBREPORTCOMPARECOL_TRIPMILES" localSheetId="5">FALSE</definedName>
    <definedName name="QBREPORTCOMPARECOL_TRIPMILES" localSheetId="7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5">FALSE</definedName>
    <definedName name="QBREPORTCOMPARECOL_TRIPNOTBILLABLEMILES" localSheetId="7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5">FALSE</definedName>
    <definedName name="QBREPORTCOMPARECOL_TRIPTAXDEDUCTIBLEAMOUNT" localSheetId="7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5">FALSE</definedName>
    <definedName name="QBREPORTCOMPARECOL_TRIPUNBILLEDMILES" localSheetId="7">FALSE</definedName>
    <definedName name="QBREPORTCOMPARECOL_YTD" localSheetId="1">FALSE</definedName>
    <definedName name="QBREPORTCOMPARECOL_YTD" localSheetId="3">FALSE</definedName>
    <definedName name="QBREPORTCOMPARECOL_YTD" localSheetId="5">FALSE</definedName>
    <definedName name="QBREPORTCOMPARECOL_YTD" localSheetId="7">FALSE</definedName>
    <definedName name="QBREPORTCOMPARECOL_YTDBUDGET" localSheetId="1">FALSE</definedName>
    <definedName name="QBREPORTCOMPARECOL_YTDBUDGET" localSheetId="3">FALSE</definedName>
    <definedName name="QBREPORTCOMPARECOL_YTDBUDGET" localSheetId="5">FALSE</definedName>
    <definedName name="QBREPORTCOMPARECOL_YTDBUDGET" localSheetId="7">FALSE</definedName>
    <definedName name="QBREPORTCOMPARECOL_YTDPCT" localSheetId="1">FALSE</definedName>
    <definedName name="QBREPORTCOMPARECOL_YTDPCT" localSheetId="3">FALSE</definedName>
    <definedName name="QBREPORTCOMPARECOL_YTDPCT" localSheetId="5">FALSE</definedName>
    <definedName name="QBREPORTCOMPARECOL_YTDPCT" localSheetId="7">FALSE</definedName>
    <definedName name="QBREPORTROWAXIS" localSheetId="1">11</definedName>
    <definedName name="QBREPORTROWAXIS" localSheetId="3">11</definedName>
    <definedName name="QBREPORTROWAXIS" localSheetId="5">11</definedName>
    <definedName name="QBREPORTROWAXIS" localSheetId="7">11</definedName>
    <definedName name="QBREPORTSUBCOLAXIS" localSheetId="1">0</definedName>
    <definedName name="QBREPORTSUBCOLAXIS" localSheetId="3">0</definedName>
    <definedName name="QBREPORTSUBCOLAXIS" localSheetId="5">0</definedName>
    <definedName name="QBREPORTSUBCOLAXIS" localSheetId="7">0</definedName>
    <definedName name="QBREPORTTYPE" localSheetId="1">0</definedName>
    <definedName name="QBREPORTTYPE" localSheetId="3">0</definedName>
    <definedName name="QBREPORTTYPE" localSheetId="5">0</definedName>
    <definedName name="QBREPORTTYPE" localSheetId="7">0</definedName>
    <definedName name="QBROWHEADERS" localSheetId="1">5</definedName>
    <definedName name="QBROWHEADERS" localSheetId="3">5</definedName>
    <definedName name="QBROWHEADERS" localSheetId="5">5</definedName>
    <definedName name="QBROWHEADERS" localSheetId="7">5</definedName>
    <definedName name="QBSTARTDATE" localSheetId="1">20150401</definedName>
    <definedName name="QBSTARTDATE" localSheetId="3">20150401</definedName>
    <definedName name="QBSTARTDATE" localSheetId="5">20150401</definedName>
    <definedName name="QBSTARTDATE" localSheetId="7">20150401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61" l="1"/>
  <c r="D10" i="61"/>
  <c r="D22" i="61"/>
  <c r="D7" i="61"/>
  <c r="D14" i="61"/>
  <c r="D24" i="63" l="1"/>
  <c r="D22" i="63"/>
  <c r="D14" i="63"/>
  <c r="D7" i="63"/>
  <c r="D10" i="63" s="1"/>
  <c r="G24" i="63" s="1"/>
  <c r="M43" i="3" l="1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6" i="3"/>
  <c r="M13" i="3"/>
  <c r="M11" i="3"/>
  <c r="M10" i="3"/>
  <c r="M8" i="3"/>
  <c r="M7" i="3"/>
  <c r="V12" i="3"/>
  <c r="R10" i="3"/>
  <c r="R7" i="3"/>
  <c r="Q10" i="3"/>
  <c r="Q8" i="3"/>
  <c r="Q6" i="3"/>
  <c r="F49" i="62"/>
  <c r="F29" i="62"/>
  <c r="F18" i="62"/>
  <c r="F19" i="62" s="1"/>
  <c r="F42" i="62"/>
  <c r="G24" i="61"/>
  <c r="D21" i="60"/>
  <c r="D23" i="60" s="1"/>
  <c r="D14" i="60"/>
  <c r="D7" i="60"/>
  <c r="D10" i="60" s="1"/>
  <c r="D22" i="59"/>
  <c r="D24" i="59"/>
  <c r="D14" i="59"/>
  <c r="D7" i="59"/>
  <c r="D10" i="59" s="1"/>
  <c r="G13" i="3"/>
  <c r="I53" i="58"/>
  <c r="F41" i="58"/>
  <c r="F35" i="58"/>
  <c r="F29" i="58"/>
  <c r="F14" i="58"/>
  <c r="F15" i="58" s="1"/>
  <c r="F48" i="58"/>
  <c r="F55" i="58"/>
  <c r="D24" i="57"/>
  <c r="D22" i="57"/>
  <c r="D14" i="57"/>
  <c r="D7" i="57"/>
  <c r="D10" i="57" s="1"/>
  <c r="D21" i="56"/>
  <c r="D14" i="56"/>
  <c r="D7" i="56"/>
  <c r="D10" i="56" s="1"/>
  <c r="D14" i="55"/>
  <c r="D20" i="55"/>
  <c r="D7" i="55"/>
  <c r="D10" i="55" s="1"/>
  <c r="C48" i="54"/>
  <c r="C48" i="3"/>
  <c r="F43" i="53"/>
  <c r="D20" i="54"/>
  <c r="L13" i="3"/>
  <c r="E13" i="3"/>
  <c r="E43" i="3"/>
  <c r="F47" i="53"/>
  <c r="F40" i="12"/>
  <c r="F26" i="53"/>
  <c r="F29" i="53" s="1"/>
  <c r="F15" i="53"/>
  <c r="F8" i="53"/>
  <c r="D24" i="54"/>
  <c r="D14" i="54"/>
  <c r="D7" i="54"/>
  <c r="D10" i="54" s="1"/>
  <c r="K37" i="3"/>
  <c r="K36" i="3"/>
  <c r="K35" i="3"/>
  <c r="K34" i="3"/>
  <c r="K33" i="3"/>
  <c r="F52" i="12"/>
  <c r="F29" i="12"/>
  <c r="F34" i="12" s="1"/>
  <c r="F14" i="12"/>
  <c r="F16" i="12" s="1"/>
  <c r="C46" i="3"/>
  <c r="F20" i="62" l="1"/>
  <c r="G23" i="60"/>
  <c r="G24" i="59"/>
  <c r="F16" i="58"/>
  <c r="F36" i="58" s="1"/>
  <c r="F37" i="58" s="1"/>
  <c r="G24" i="57"/>
  <c r="D25" i="56"/>
  <c r="G25" i="56" s="1"/>
  <c r="D24" i="55"/>
  <c r="G24" i="55" s="1"/>
  <c r="F16" i="53"/>
  <c r="F17" i="53" s="1"/>
  <c r="F30" i="53" s="1"/>
  <c r="G24" i="54"/>
  <c r="T12" i="3"/>
  <c r="F30" i="62" l="1"/>
  <c r="F31" i="62" s="1"/>
  <c r="F42" i="58"/>
  <c r="F31" i="53"/>
  <c r="F35" i="53"/>
  <c r="F36" i="53" s="1"/>
  <c r="H49" i="53" s="1"/>
  <c r="D10" i="52"/>
  <c r="F35" i="62" l="1"/>
  <c r="F36" i="62" s="1"/>
  <c r="I47" i="62" s="1"/>
  <c r="I43" i="3"/>
  <c r="G25" i="52"/>
  <c r="K19" i="3" l="1"/>
  <c r="D23" i="52" l="1"/>
  <c r="D14" i="52"/>
  <c r="D25" i="52" s="1"/>
  <c r="D7" i="52"/>
  <c r="D21" i="39" l="1"/>
  <c r="D14" i="39"/>
  <c r="D7" i="39"/>
  <c r="D10" i="39" s="1"/>
  <c r="D23" i="39" l="1"/>
  <c r="G23" i="39" s="1"/>
  <c r="K42" i="3"/>
  <c r="K27" i="3"/>
  <c r="K28" i="3"/>
  <c r="K29" i="3"/>
  <c r="K30" i="3"/>
  <c r="K31" i="3"/>
  <c r="K32" i="3"/>
  <c r="K38" i="3"/>
  <c r="K39" i="3"/>
  <c r="K40" i="3"/>
  <c r="K41" i="3"/>
  <c r="K16" i="3"/>
  <c r="K17" i="3"/>
  <c r="K18" i="3"/>
  <c r="K20" i="3"/>
  <c r="K21" i="3"/>
  <c r="K22" i="3"/>
  <c r="K23" i="3"/>
  <c r="K24" i="3"/>
  <c r="K25" i="3"/>
  <c r="K26" i="3"/>
  <c r="K15" i="3"/>
  <c r="F47" i="12"/>
  <c r="K43" i="3" l="1"/>
  <c r="T10" i="3" l="1"/>
  <c r="R11" i="3" s="1"/>
  <c r="I13" i="3" l="1"/>
  <c r="C13" i="3" l="1"/>
  <c r="K13" i="3" l="1"/>
  <c r="K10" i="3" l="1"/>
  <c r="K9" i="3"/>
  <c r="M9" i="3" s="1"/>
  <c r="K8" i="3"/>
  <c r="K6" i="3"/>
  <c r="M6" i="3" s="1"/>
  <c r="K5" i="3"/>
  <c r="M5" i="3" l="1"/>
  <c r="Q7" i="3" l="1"/>
  <c r="T7" i="3" s="1"/>
  <c r="Q11" i="3" s="1"/>
  <c r="T11" i="3" s="1"/>
  <c r="F35" i="12"/>
  <c r="F41" i="12" l="1"/>
  <c r="H60" i="12" s="1"/>
  <c r="F36" i="12"/>
  <c r="L43" i="3" l="1"/>
  <c r="G43" i="3" l="1"/>
  <c r="M17" i="3"/>
  <c r="K7" i="3"/>
  <c r="M15" i="3" l="1"/>
  <c r="K11" i="3"/>
  <c r="C43" i="3" l="1"/>
</calcChain>
</file>

<file path=xl/sharedStrings.xml><?xml version="1.0" encoding="utf-8"?>
<sst xmlns="http://schemas.openxmlformats.org/spreadsheetml/2006/main" count="363" uniqueCount="147">
  <si>
    <t>Ordinary Income/Expense</t>
  </si>
  <si>
    <t>Income</t>
  </si>
  <si>
    <t>Grant Monies</t>
  </si>
  <si>
    <t>Interest</t>
  </si>
  <si>
    <t>Map Sales</t>
  </si>
  <si>
    <t>Precept</t>
  </si>
  <si>
    <t>Raven Newsletter Income</t>
  </si>
  <si>
    <t>Total Raven Newsletter Income</t>
  </si>
  <si>
    <t>VAT Refund</t>
  </si>
  <si>
    <t>Total Income</t>
  </si>
  <si>
    <t>Expense</t>
  </si>
  <si>
    <t>Audit Fees</t>
  </si>
  <si>
    <t>Clerks Allowance</t>
  </si>
  <si>
    <t>Garden Maintenance</t>
  </si>
  <si>
    <t>Hall Hire</t>
  </si>
  <si>
    <t>Insurance</t>
  </si>
  <si>
    <t>Project Expenses</t>
  </si>
  <si>
    <t>Subscriptions</t>
  </si>
  <si>
    <t>VAT</t>
  </si>
  <si>
    <t>Total Expense</t>
  </si>
  <si>
    <t>Net Ordinary Income</t>
  </si>
  <si>
    <t>Cumulative Fund Balance</t>
  </si>
  <si>
    <t>Represented by:</t>
  </si>
  <si>
    <t>Current Account Balance</t>
  </si>
  <si>
    <t>Bonus Savings Account Balance</t>
  </si>
  <si>
    <t>Apr-June</t>
  </si>
  <si>
    <t>July-Sep</t>
  </si>
  <si>
    <t>Oct-Dec</t>
  </si>
  <si>
    <t>Jan-Mar</t>
  </si>
  <si>
    <t>12 month Total</t>
  </si>
  <si>
    <t>Budget for 12 months</t>
  </si>
  <si>
    <t>Variance</t>
  </si>
  <si>
    <t>Other Income</t>
  </si>
  <si>
    <t>Raven Newsletter</t>
  </si>
  <si>
    <t>Other Interest</t>
  </si>
  <si>
    <t>Total</t>
  </si>
  <si>
    <t>Expenditure</t>
  </si>
  <si>
    <t>Advertising &amp; Newsletters</t>
  </si>
  <si>
    <t>Civic Service</t>
  </si>
  <si>
    <t>Chairman's Allowance</t>
  </si>
  <si>
    <t>Clerks reimbursements</t>
  </si>
  <si>
    <t>Clerk's Salary</t>
  </si>
  <si>
    <t>Contingency</t>
  </si>
  <si>
    <t>Councillors Expenses</t>
  </si>
  <si>
    <t>Jubilee Playground</t>
  </si>
  <si>
    <t>KRIV</t>
  </si>
  <si>
    <t>Map Sale Spend</t>
  </si>
  <si>
    <t>Quality Status</t>
  </si>
  <si>
    <t>Ravens Newsletter Expenses</t>
  </si>
  <si>
    <t>Repairs &amp; Maintenance</t>
  </si>
  <si>
    <t>Clerk's expenses (Training)</t>
  </si>
  <si>
    <t>Training</t>
  </si>
  <si>
    <t>Rainow Parish Council - Income and Expenditure 12 month Quarterly Budget Comparison</t>
  </si>
  <si>
    <t>Less Undeposited Cheques</t>
  </si>
  <si>
    <t>Undeposited Cheques</t>
  </si>
  <si>
    <t>Clerks Re-imbursements</t>
  </si>
  <si>
    <t>Clerks Salary</t>
  </si>
  <si>
    <t>Rainow Parish Council</t>
  </si>
  <si>
    <t xml:space="preserve">Less Payments </t>
  </si>
  <si>
    <t>Balances c/f</t>
  </si>
  <si>
    <t>Current Account</t>
  </si>
  <si>
    <t>Bonus Account</t>
  </si>
  <si>
    <t>Cash and Bank</t>
  </si>
  <si>
    <t>Profit for the Year</t>
  </si>
  <si>
    <t>Bank Reconciliation</t>
  </si>
  <si>
    <t>April - June</t>
  </si>
  <si>
    <t>Grant Transfer</t>
  </si>
  <si>
    <t xml:space="preserve">Plus Receipts </t>
  </si>
  <si>
    <r>
      <t>Less</t>
    </r>
    <r>
      <rPr>
        <sz val="12"/>
        <rFont val="Calibri"/>
        <family val="2"/>
      </rPr>
      <t xml:space="preserve"> Unpresented cheques:</t>
    </r>
  </si>
  <si>
    <t>Raven Newsletter Expenses</t>
  </si>
  <si>
    <t>Raven Issue 52 Income</t>
  </si>
  <si>
    <t>Raven Issue 53 Income</t>
  </si>
  <si>
    <t>Total Raven Newsletter Expenses</t>
  </si>
  <si>
    <t>Repair and Maintenance Expenses</t>
  </si>
  <si>
    <t>(31st March 2021)</t>
  </si>
  <si>
    <t xml:space="preserve"> 1st April 2020 - 31st March 2021</t>
  </si>
  <si>
    <r>
      <t>Balance brought forward 1</t>
    </r>
    <r>
      <rPr>
        <vertAlign val="superscript"/>
        <sz val="12"/>
        <rFont val="Calibri"/>
        <family val="2"/>
        <scheme val="minor"/>
      </rPr>
      <t>st</t>
    </r>
    <r>
      <rPr>
        <sz val="12"/>
        <rFont val="Calibri"/>
        <family val="2"/>
        <scheme val="minor"/>
      </rPr>
      <t xml:space="preserve"> April 2020</t>
    </r>
  </si>
  <si>
    <t>Christmas Expenditure</t>
  </si>
  <si>
    <t>Raven Issue 51 Expense</t>
  </si>
  <si>
    <t>2026</t>
  </si>
  <si>
    <t>Reserves Acceptable</t>
  </si>
  <si>
    <t>Balances</t>
  </si>
  <si>
    <t>RETURN</t>
  </si>
  <si>
    <t>Cheques</t>
  </si>
  <si>
    <t xml:space="preserve">Unpresented </t>
  </si>
  <si>
    <t>2021-2022</t>
  </si>
  <si>
    <r>
      <t>Balance brought forward 1</t>
    </r>
    <r>
      <rPr>
        <vertAlign val="superscript"/>
        <sz val="11"/>
        <rFont val="Calibri"/>
        <family val="2"/>
      </rPr>
      <t>st</t>
    </r>
    <r>
      <rPr>
        <sz val="11"/>
        <rFont val="Calibri"/>
        <family val="2"/>
      </rPr>
      <t xml:space="preserve"> April 2021</t>
    </r>
  </si>
  <si>
    <t xml:space="preserve"> 1st April 2021 - 30th June 2021</t>
  </si>
  <si>
    <t>Error by Bank Adjustment with cheque 2043</t>
  </si>
  <si>
    <t>Raven Issue 54 Income</t>
  </si>
  <si>
    <t>Raven Issue 55 Income</t>
  </si>
  <si>
    <t>Raven Issue 52 Expense</t>
  </si>
  <si>
    <t>Remembrance Day</t>
  </si>
  <si>
    <t>Balance b/fwd 01/04/21</t>
  </si>
  <si>
    <t>Plus Surplus at 30/06/21</t>
  </si>
  <si>
    <t>Website/Computer Provision</t>
  </si>
  <si>
    <t>Donations</t>
  </si>
  <si>
    <t>Earmarked Funds 2021/22</t>
  </si>
  <si>
    <r>
      <t>Balance brought forward 1</t>
    </r>
    <r>
      <rPr>
        <vertAlign val="superscript"/>
        <sz val="11"/>
        <rFont val="Calibri"/>
        <family val="2"/>
      </rPr>
      <t>st</t>
    </r>
    <r>
      <rPr>
        <sz val="11"/>
        <rFont val="Calibri"/>
        <family val="2"/>
      </rPr>
      <t xml:space="preserve"> July 2021</t>
    </r>
  </si>
  <si>
    <t xml:space="preserve"> 1st July 2021 - 20th September 2021</t>
  </si>
  <si>
    <t>Jul - Sep 21</t>
  </si>
  <si>
    <t>Walks Booklet</t>
  </si>
  <si>
    <t>Map Sales - Other</t>
  </si>
  <si>
    <t>Total Map Sales</t>
  </si>
  <si>
    <t>Raven Issue 56 Income</t>
  </si>
  <si>
    <t>Raven Issue 57 Income</t>
  </si>
  <si>
    <t>Gross Profit</t>
  </si>
  <si>
    <t>Raven Issue 53 Expense</t>
  </si>
  <si>
    <t>Less Unpresented Cheques</t>
  </si>
  <si>
    <t>Unpresented Cheques</t>
  </si>
  <si>
    <t>Map Sales/Walks Booklets</t>
  </si>
  <si>
    <r>
      <t>Less</t>
    </r>
    <r>
      <rPr>
        <sz val="11"/>
        <rFont val="Calibri"/>
        <family val="2"/>
      </rPr>
      <t xml:space="preserve"> Unpresented cheques:</t>
    </r>
  </si>
  <si>
    <t>Unpaid Cheque</t>
  </si>
  <si>
    <t>Plus unpaid cheques:</t>
  </si>
  <si>
    <t>Unpaid Cheques</t>
  </si>
  <si>
    <t>Plus unpaid Cheques</t>
  </si>
  <si>
    <t>=SUM(R[-2]C-R[-1]C)</t>
  </si>
  <si>
    <t>Up to 31st October 2021</t>
  </si>
  <si>
    <t>31/11/2021</t>
  </si>
  <si>
    <t>Up to 30th November 2021</t>
  </si>
  <si>
    <t xml:space="preserve"> 1st October 2021 - 31st December 2021</t>
  </si>
  <si>
    <r>
      <t>Balance brought forward 1</t>
    </r>
    <r>
      <rPr>
        <vertAlign val="superscript"/>
        <sz val="11"/>
        <rFont val="Calibri"/>
        <family val="2"/>
      </rPr>
      <t>st</t>
    </r>
    <r>
      <rPr>
        <sz val="11"/>
        <rFont val="Calibri"/>
        <family val="2"/>
      </rPr>
      <t xml:space="preserve"> October 2021</t>
    </r>
  </si>
  <si>
    <t>Balance b/fwd 01/10/21</t>
  </si>
  <si>
    <t>Plus Surplus at 31/12/21</t>
  </si>
  <si>
    <t>31st December 2021</t>
  </si>
  <si>
    <t>Oct - Dec 21</t>
  </si>
  <si>
    <t>Raven Issue 54 Expense</t>
  </si>
  <si>
    <t>Raven Issue 55 Expense</t>
  </si>
  <si>
    <t>Up to 31st January 2022</t>
  </si>
  <si>
    <r>
      <t>Balance brought forward 1</t>
    </r>
    <r>
      <rPr>
        <vertAlign val="superscript"/>
        <sz val="11"/>
        <rFont val="Calibri"/>
        <family val="2"/>
      </rPr>
      <t>st</t>
    </r>
    <r>
      <rPr>
        <sz val="11"/>
        <rFont val="Calibri"/>
        <family val="2"/>
      </rPr>
      <t xml:space="preserve"> January  2022</t>
    </r>
  </si>
  <si>
    <t>31st January 2022</t>
  </si>
  <si>
    <t>Up to 28th February 2022</t>
  </si>
  <si>
    <r>
      <t>Balance brought forward 1</t>
    </r>
    <r>
      <rPr>
        <vertAlign val="superscript"/>
        <sz val="11"/>
        <rFont val="Calibri"/>
        <family val="2"/>
      </rPr>
      <t>st</t>
    </r>
    <r>
      <rPr>
        <sz val="11"/>
        <rFont val="Calibri"/>
        <family val="2"/>
      </rPr>
      <t xml:space="preserve"> February  2022</t>
    </r>
  </si>
  <si>
    <t>28th February  2022</t>
  </si>
  <si>
    <t xml:space="preserve"> 1st January 2022 - 31st March 2022</t>
  </si>
  <si>
    <t>31st March 2022</t>
  </si>
  <si>
    <t>NONE</t>
  </si>
  <si>
    <r>
      <t>Balance brought forward 1</t>
    </r>
    <r>
      <rPr>
        <vertAlign val="superscript"/>
        <sz val="11"/>
        <color theme="1"/>
        <rFont val="Calibri"/>
        <family val="2"/>
      </rPr>
      <t>st</t>
    </r>
    <r>
      <rPr>
        <sz val="11"/>
        <color theme="1"/>
        <rFont val="Calibri"/>
        <family val="2"/>
      </rPr>
      <t xml:space="preserve"> January 2022</t>
    </r>
  </si>
  <si>
    <r>
      <t>Less</t>
    </r>
    <r>
      <rPr>
        <sz val="11"/>
        <color theme="1"/>
        <rFont val="Calibri"/>
        <family val="2"/>
      </rPr>
      <t xml:space="preserve"> Unpresented cheques:</t>
    </r>
  </si>
  <si>
    <t>Jan-Mar 2022</t>
  </si>
  <si>
    <t>Raven Issue 58 Income</t>
  </si>
  <si>
    <t>Raven Issue 59 Income</t>
  </si>
  <si>
    <t>Raven Other Income</t>
  </si>
  <si>
    <t>Balance b/fwd 01/01/22</t>
  </si>
  <si>
    <t>Plus Surplus at 31/03/22</t>
  </si>
  <si>
    <r>
      <t>Balance brought forward 1</t>
    </r>
    <r>
      <rPr>
        <vertAlign val="superscript"/>
        <sz val="11"/>
        <rFont val="Calibri"/>
        <family val="2"/>
      </rPr>
      <t>st</t>
    </r>
    <r>
      <rPr>
        <sz val="11"/>
        <rFont val="Calibri"/>
        <family val="2"/>
      </rPr>
      <t xml:space="preserve"> April 2022</t>
    </r>
  </si>
  <si>
    <t xml:space="preserve"> as at 30th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</si>
</sst>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#,##0.00_ ;\-#,##0.00\ "/>
    <numFmt numFmtId="166" formatCode="_-[$£-809]* #,##0_-;\-[$£-809]* #,##0_-;_-[$£-809]* &quot;-&quot;??_-;_-@_-"/>
    <numFmt numFmtId="167" formatCode="_-&quot;£&quot;* #,##0_-;\-&quot;£&quot;* #,##0_-;_-&quot;£&quot;* &quot;-&quot;??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theme="4" tint="-0.249977111117893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0"/>
      <color theme="4" tint="-0.249977111117893"/>
      <name val="Arial"/>
      <family val="2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vertAlign val="superscript"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u val="singleAccounting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30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49" fontId="2" fillId="0" borderId="0" xfId="0" applyNumberFormat="1" applyFont="1"/>
    <xf numFmtId="39" fontId="4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49" fontId="7" fillId="0" borderId="0" xfId="0" applyNumberFormat="1" applyFont="1"/>
    <xf numFmtId="44" fontId="0" fillId="0" borderId="0" xfId="1" applyFont="1"/>
    <xf numFmtId="14" fontId="3" fillId="0" borderId="0" xfId="0" applyNumberFormat="1" applyFont="1"/>
    <xf numFmtId="0" fontId="8" fillId="0" borderId="0" xfId="0" applyFont="1"/>
    <xf numFmtId="0" fontId="10" fillId="0" borderId="0" xfId="0" applyFont="1"/>
    <xf numFmtId="2" fontId="8" fillId="0" borderId="0" xfId="0" applyNumberFormat="1" applyFont="1"/>
    <xf numFmtId="0" fontId="6" fillId="0" borderId="0" xfId="0" applyFont="1"/>
    <xf numFmtId="0" fontId="11" fillId="0" borderId="0" xfId="0" applyFont="1"/>
    <xf numFmtId="0" fontId="9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vertical="top"/>
    </xf>
    <xf numFmtId="2" fontId="6" fillId="0" borderId="6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vertical="top"/>
    </xf>
    <xf numFmtId="0" fontId="6" fillId="0" borderId="8" xfId="0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0" fontId="12" fillId="0" borderId="6" xfId="0" applyFont="1" applyBorder="1" applyAlignment="1">
      <alignment vertical="top"/>
    </xf>
    <xf numFmtId="0" fontId="8" fillId="0" borderId="0" xfId="0" applyFont="1" applyAlignment="1">
      <alignment vertical="top"/>
    </xf>
    <xf numFmtId="2" fontId="8" fillId="0" borderId="9" xfId="0" applyNumberFormat="1" applyFont="1" applyBorder="1" applyAlignment="1">
      <alignment vertical="top"/>
    </xf>
    <xf numFmtId="0" fontId="8" fillId="0" borderId="10" xfId="0" applyFont="1" applyBorder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11" xfId="0" applyFont="1" applyBorder="1" applyAlignment="1">
      <alignment vertical="top"/>
    </xf>
    <xf numFmtId="8" fontId="11" fillId="0" borderId="9" xfId="0" applyNumberFormat="1" applyFont="1" applyBorder="1" applyAlignment="1">
      <alignment vertical="top"/>
    </xf>
    <xf numFmtId="0" fontId="8" fillId="0" borderId="0" xfId="0" applyFont="1" applyAlignment="1">
      <alignment vertical="top" wrapText="1"/>
    </xf>
    <xf numFmtId="44" fontId="8" fillId="0" borderId="9" xfId="1" applyFont="1" applyBorder="1"/>
    <xf numFmtId="164" fontId="8" fillId="0" borderId="10" xfId="0" applyNumberFormat="1" applyFont="1" applyBorder="1" applyAlignment="1">
      <alignment vertical="top"/>
    </xf>
    <xf numFmtId="164" fontId="8" fillId="0" borderId="11" xfId="0" applyNumberFormat="1" applyFont="1" applyBorder="1" applyAlignment="1">
      <alignment vertical="top"/>
    </xf>
    <xf numFmtId="44" fontId="13" fillId="0" borderId="9" xfId="1" applyFont="1" applyBorder="1" applyAlignment="1">
      <alignment vertical="top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10" xfId="0" applyFont="1" applyBorder="1" applyAlignment="1">
      <alignment vertical="top"/>
    </xf>
    <xf numFmtId="0" fontId="14" fillId="0" borderId="0" xfId="0" applyFont="1" applyAlignment="1">
      <alignment vertical="top"/>
    </xf>
    <xf numFmtId="2" fontId="14" fillId="0" borderId="0" xfId="0" applyNumberFormat="1" applyFont="1" applyAlignment="1">
      <alignment vertical="top"/>
    </xf>
    <xf numFmtId="0" fontId="8" fillId="0" borderId="1" xfId="0" applyFont="1" applyBorder="1"/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2" fontId="8" fillId="0" borderId="6" xfId="0" applyNumberFormat="1" applyFont="1" applyBorder="1" applyAlignment="1">
      <alignment vertical="top"/>
    </xf>
    <xf numFmtId="2" fontId="8" fillId="0" borderId="1" xfId="0" applyNumberFormat="1" applyFont="1" applyBorder="1" applyAlignment="1">
      <alignment vertical="top"/>
    </xf>
    <xf numFmtId="2" fontId="9" fillId="0" borderId="6" xfId="0" applyNumberFormat="1" applyFont="1" applyBorder="1" applyAlignment="1">
      <alignment vertical="top"/>
    </xf>
    <xf numFmtId="2" fontId="8" fillId="0" borderId="8" xfId="0" applyNumberFormat="1" applyFont="1" applyBorder="1" applyAlignment="1">
      <alignment vertical="top"/>
    </xf>
    <xf numFmtId="44" fontId="13" fillId="0" borderId="6" xfId="1" applyFont="1" applyBorder="1" applyAlignment="1">
      <alignment vertical="top"/>
    </xf>
    <xf numFmtId="0" fontId="6" fillId="0" borderId="0" xfId="0" applyFont="1" applyAlignment="1">
      <alignment vertical="top" wrapText="1"/>
    </xf>
    <xf numFmtId="164" fontId="6" fillId="0" borderId="9" xfId="1" applyNumberFormat="1" applyFont="1" applyBorder="1" applyAlignment="1">
      <alignment vertical="top"/>
    </xf>
    <xf numFmtId="2" fontId="6" fillId="0" borderId="10" xfId="0" applyNumberFormat="1" applyFont="1" applyBorder="1" applyAlignment="1">
      <alignment vertical="top"/>
    </xf>
    <xf numFmtId="164" fontId="6" fillId="0" borderId="0" xfId="1" applyNumberFormat="1" applyFont="1" applyAlignment="1">
      <alignment vertical="top"/>
    </xf>
    <xf numFmtId="2" fontId="6" fillId="0" borderId="0" xfId="0" applyNumberFormat="1" applyFont="1" applyAlignment="1">
      <alignment vertical="top"/>
    </xf>
    <xf numFmtId="164" fontId="6" fillId="0" borderId="11" xfId="1" applyNumberFormat="1" applyFont="1" applyBorder="1" applyAlignment="1">
      <alignment vertical="top"/>
    </xf>
    <xf numFmtId="2" fontId="9" fillId="0" borderId="9" xfId="0" applyNumberFormat="1" applyFont="1" applyBorder="1" applyAlignment="1">
      <alignment vertical="top"/>
    </xf>
    <xf numFmtId="8" fontId="6" fillId="0" borderId="9" xfId="0" applyNumberFormat="1" applyFont="1" applyBorder="1" applyAlignment="1">
      <alignment vertical="top"/>
    </xf>
    <xf numFmtId="164" fontId="13" fillId="0" borderId="9" xfId="0" applyNumberFormat="1" applyFont="1" applyBorder="1" applyAlignment="1">
      <alignment vertical="top"/>
    </xf>
    <xf numFmtId="0" fontId="15" fillId="0" borderId="0" xfId="0" applyFont="1"/>
    <xf numFmtId="0" fontId="9" fillId="0" borderId="0" xfId="0" applyFont="1" applyAlignment="1">
      <alignment vertical="top"/>
    </xf>
    <xf numFmtId="2" fontId="9" fillId="0" borderId="0" xfId="0" applyNumberFormat="1" applyFont="1" applyAlignment="1">
      <alignment vertical="top"/>
    </xf>
    <xf numFmtId="0" fontId="15" fillId="0" borderId="10" xfId="0" applyFont="1" applyBorder="1" applyAlignment="1">
      <alignment vertical="top"/>
    </xf>
    <xf numFmtId="164" fontId="13" fillId="0" borderId="6" xfId="0" applyNumberFormat="1" applyFont="1" applyBorder="1" applyAlignment="1">
      <alignment vertical="top"/>
    </xf>
    <xf numFmtId="0" fontId="6" fillId="0" borderId="0" xfId="0" applyFont="1" applyAlignment="1">
      <alignment horizontal="left" vertical="top" wrapText="1"/>
    </xf>
    <xf numFmtId="44" fontId="6" fillId="0" borderId="9" xfId="1" applyFont="1" applyBorder="1" applyAlignment="1">
      <alignment vertical="top"/>
    </xf>
    <xf numFmtId="44" fontId="6" fillId="0" borderId="10" xfId="1" applyFont="1" applyBorder="1" applyAlignment="1">
      <alignment vertical="top"/>
    </xf>
    <xf numFmtId="44" fontId="6" fillId="0" borderId="0" xfId="1" applyFont="1" applyAlignment="1">
      <alignment vertical="top"/>
    </xf>
    <xf numFmtId="44" fontId="6" fillId="0" borderId="11" xfId="1" applyFont="1" applyBorder="1" applyAlignment="1">
      <alignment vertical="top"/>
    </xf>
    <xf numFmtId="44" fontId="16" fillId="0" borderId="0" xfId="1" applyFont="1" applyAlignment="1">
      <alignment vertical="top"/>
    </xf>
    <xf numFmtId="164" fontId="16" fillId="0" borderId="0" xfId="0" applyNumberFormat="1" applyFont="1" applyAlignment="1">
      <alignment vertical="top"/>
    </xf>
    <xf numFmtId="44" fontId="8" fillId="0" borderId="7" xfId="1" applyFont="1" applyBorder="1" applyAlignment="1">
      <alignment vertical="top"/>
    </xf>
    <xf numFmtId="44" fontId="8" fillId="0" borderId="1" xfId="1" applyFont="1" applyBorder="1" applyAlignment="1">
      <alignment vertical="top"/>
    </xf>
    <xf numFmtId="44" fontId="8" fillId="0" borderId="8" xfId="1" applyFont="1" applyBorder="1" applyAlignment="1">
      <alignment vertical="top"/>
    </xf>
    <xf numFmtId="44" fontId="8" fillId="0" borderId="6" xfId="1" applyFont="1" applyBorder="1"/>
    <xf numFmtId="44" fontId="0" fillId="0" borderId="0" xfId="0" applyNumberFormat="1"/>
    <xf numFmtId="49" fontId="18" fillId="0" borderId="0" xfId="0" applyNumberFormat="1" applyFont="1"/>
    <xf numFmtId="39" fontId="19" fillId="0" borderId="0" xfId="0" applyNumberFormat="1" applyFont="1"/>
    <xf numFmtId="0" fontId="18" fillId="0" borderId="0" xfId="0" applyFont="1"/>
    <xf numFmtId="0" fontId="17" fillId="0" borderId="0" xfId="0" applyFont="1"/>
    <xf numFmtId="0" fontId="13" fillId="0" borderId="0" xfId="0" applyFont="1"/>
    <xf numFmtId="49" fontId="20" fillId="0" borderId="0" xfId="0" applyNumberFormat="1" applyFont="1"/>
    <xf numFmtId="0" fontId="20" fillId="0" borderId="0" xfId="0" applyFont="1"/>
    <xf numFmtId="49" fontId="21" fillId="0" borderId="0" xfId="0" applyNumberFormat="1" applyFont="1"/>
    <xf numFmtId="44" fontId="17" fillId="0" borderId="0" xfId="0" applyNumberFormat="1" applyFont="1"/>
    <xf numFmtId="49" fontId="20" fillId="0" borderId="0" xfId="0" applyNumberFormat="1" applyFont="1" applyAlignment="1">
      <alignment horizontal="center"/>
    </xf>
    <xf numFmtId="49" fontId="20" fillId="0" borderId="2" xfId="0" applyNumberFormat="1" applyFont="1" applyBorder="1" applyAlignment="1">
      <alignment horizontal="center" wrapText="1"/>
    </xf>
    <xf numFmtId="8" fontId="0" fillId="0" borderId="0" xfId="0" applyNumberFormat="1"/>
    <xf numFmtId="44" fontId="19" fillId="0" borderId="0" xfId="1" applyFont="1"/>
    <xf numFmtId="44" fontId="18" fillId="0" borderId="0" xfId="1" applyFont="1"/>
    <xf numFmtId="164" fontId="0" fillId="0" borderId="0" xfId="0" applyNumberFormat="1"/>
    <xf numFmtId="44" fontId="24" fillId="0" borderId="0" xfId="1" applyFont="1"/>
    <xf numFmtId="39" fontId="25" fillId="0" borderId="0" xfId="0" applyNumberFormat="1" applyFont="1"/>
    <xf numFmtId="39" fontId="4" fillId="0" borderId="3" xfId="0" applyNumberFormat="1" applyFont="1" applyBorder="1"/>
    <xf numFmtId="165" fontId="25" fillId="0" borderId="4" xfId="0" applyNumberFormat="1" applyFont="1" applyBorder="1"/>
    <xf numFmtId="39" fontId="25" fillId="0" borderId="4" xfId="0" applyNumberFormat="1" applyFont="1" applyBorder="1"/>
    <xf numFmtId="39" fontId="26" fillId="0" borderId="5" xfId="0" applyNumberFormat="1" applyFont="1" applyBorder="1"/>
    <xf numFmtId="44" fontId="26" fillId="0" borderId="0" xfId="1" applyFont="1"/>
    <xf numFmtId="0" fontId="27" fillId="0" borderId="0" xfId="0" applyFont="1" applyAlignment="1">
      <alignment vertical="top" wrapText="1"/>
    </xf>
    <xf numFmtId="44" fontId="8" fillId="0" borderId="0" xfId="1" applyFont="1" applyAlignment="1">
      <alignment vertical="top"/>
    </xf>
    <xf numFmtId="44" fontId="14" fillId="0" borderId="0" xfId="1" applyFont="1" applyAlignment="1">
      <alignment vertical="top"/>
    </xf>
    <xf numFmtId="44" fontId="9" fillId="0" borderId="0" xfId="1" applyFont="1" applyAlignment="1">
      <alignment vertical="top"/>
    </xf>
    <xf numFmtId="44" fontId="29" fillId="0" borderId="9" xfId="1" applyFont="1" applyBorder="1"/>
    <xf numFmtId="44" fontId="29" fillId="0" borderId="6" xfId="1" applyFont="1" applyBorder="1"/>
    <xf numFmtId="3" fontId="0" fillId="0" borderId="0" xfId="0" applyNumberFormat="1"/>
    <xf numFmtId="44" fontId="32" fillId="0" borderId="1" xfId="1" applyFont="1" applyBorder="1"/>
    <xf numFmtId="44" fontId="32" fillId="0" borderId="0" xfId="1" applyFont="1" applyAlignment="1">
      <alignment vertical="top" wrapText="1"/>
    </xf>
    <xf numFmtId="44" fontId="33" fillId="0" borderId="0" xfId="1" applyFont="1" applyAlignment="1">
      <alignment vertical="top" wrapText="1"/>
    </xf>
    <xf numFmtId="164" fontId="32" fillId="0" borderId="0" xfId="0" applyNumberFormat="1" applyFont="1"/>
    <xf numFmtId="164" fontId="32" fillId="0" borderId="1" xfId="0" applyNumberFormat="1" applyFont="1" applyBorder="1"/>
    <xf numFmtId="44" fontId="32" fillId="0" borderId="0" xfId="0" applyNumberFormat="1" applyFont="1"/>
    <xf numFmtId="0" fontId="32" fillId="0" borderId="0" xfId="1" applyNumberFormat="1" applyFont="1" applyAlignment="1">
      <alignment horizontal="right"/>
    </xf>
    <xf numFmtId="0" fontId="28" fillId="0" borderId="0" xfId="0" applyFont="1"/>
    <xf numFmtId="44" fontId="32" fillId="0" borderId="0" xfId="1" applyFont="1"/>
    <xf numFmtId="0" fontId="32" fillId="0" borderId="0" xfId="0" applyFont="1"/>
    <xf numFmtId="44" fontId="34" fillId="0" borderId="0" xfId="1" applyFont="1" applyAlignment="1">
      <alignment vertical="top" wrapText="1"/>
    </xf>
    <xf numFmtId="0" fontId="33" fillId="0" borderId="0" xfId="0" applyFont="1"/>
    <xf numFmtId="0" fontId="0" fillId="0" borderId="0" xfId="0"/>
    <xf numFmtId="0" fontId="35" fillId="0" borderId="0" xfId="0" applyFont="1"/>
    <xf numFmtId="0" fontId="33" fillId="0" borderId="0" xfId="0" applyFont="1" applyAlignment="1">
      <alignment vertical="top" wrapText="1"/>
    </xf>
    <xf numFmtId="164" fontId="8" fillId="0" borderId="9" xfId="0" applyNumberFormat="1" applyFont="1" applyBorder="1"/>
    <xf numFmtId="0" fontId="28" fillId="0" borderId="0" xfId="0" applyFont="1" applyAlignment="1">
      <alignment vertical="top" wrapText="1"/>
    </xf>
    <xf numFmtId="0" fontId="25" fillId="0" borderId="0" xfId="1" applyNumberFormat="1" applyFont="1" applyAlignment="1">
      <alignment horizontal="right"/>
    </xf>
    <xf numFmtId="164" fontId="25" fillId="0" borderId="1" xfId="0" applyNumberFormat="1" applyFont="1" applyBorder="1"/>
    <xf numFmtId="164" fontId="25" fillId="0" borderId="0" xfId="0" applyNumberFormat="1" applyFont="1"/>
    <xf numFmtId="164" fontId="25" fillId="0" borderId="0" xfId="0" applyNumberFormat="1" applyFont="1" applyBorder="1"/>
    <xf numFmtId="44" fontId="25" fillId="0" borderId="0" xfId="1" applyFont="1"/>
    <xf numFmtId="6" fontId="27" fillId="0" borderId="0" xfId="1" applyNumberFormat="1" applyFont="1" applyAlignment="1">
      <alignment vertical="top" wrapText="1"/>
    </xf>
    <xf numFmtId="2" fontId="24" fillId="0" borderId="0" xfId="0" applyNumberFormat="1" applyFont="1" applyAlignment="1">
      <alignment vertical="top"/>
    </xf>
    <xf numFmtId="164" fontId="16" fillId="0" borderId="11" xfId="1" applyNumberFormat="1" applyFont="1" applyBorder="1" applyAlignment="1" applyProtection="1">
      <alignment wrapText="1"/>
      <protection locked="0"/>
    </xf>
    <xf numFmtId="164" fontId="16" fillId="0" borderId="11" xfId="1" applyNumberFormat="1" applyFont="1" applyBorder="1" applyProtection="1">
      <protection locked="0"/>
    </xf>
    <xf numFmtId="164" fontId="40" fillId="0" borderId="1" xfId="0" applyNumberFormat="1" applyFont="1" applyBorder="1" applyAlignment="1">
      <alignment vertical="top"/>
    </xf>
    <xf numFmtId="164" fontId="16" fillId="0" borderId="11" xfId="1" applyNumberFormat="1" applyFont="1" applyBorder="1" applyAlignment="1">
      <alignment vertical="top"/>
    </xf>
    <xf numFmtId="164" fontId="16" fillId="0" borderId="11" xfId="0" applyNumberFormat="1" applyFont="1" applyBorder="1" applyAlignment="1">
      <alignment vertical="top"/>
    </xf>
    <xf numFmtId="164" fontId="16" fillId="0" borderId="11" xfId="0" applyNumberFormat="1" applyFont="1" applyBorder="1"/>
    <xf numFmtId="164" fontId="16" fillId="0" borderId="11" xfId="1" applyNumberFormat="1" applyFont="1" applyBorder="1"/>
    <xf numFmtId="164" fontId="16" fillId="0" borderId="11" xfId="4" applyNumberFormat="1" applyFont="1" applyBorder="1" applyAlignment="1">
      <alignment vertical="top"/>
    </xf>
    <xf numFmtId="164" fontId="16" fillId="0" borderId="11" xfId="0" applyNumberFormat="1" applyFont="1" applyBorder="1" applyProtection="1">
      <protection locked="0"/>
    </xf>
    <xf numFmtId="164" fontId="16" fillId="0" borderId="8" xfId="0" applyNumberFormat="1" applyFont="1" applyBorder="1"/>
    <xf numFmtId="0" fontId="43" fillId="0" borderId="0" xfId="0" applyFont="1"/>
    <xf numFmtId="0" fontId="44" fillId="0" borderId="0" xfId="0" applyFont="1"/>
    <xf numFmtId="164" fontId="26" fillId="0" borderId="0" xfId="0" applyNumberFormat="1" applyFont="1"/>
    <xf numFmtId="44" fontId="32" fillId="0" borderId="1" xfId="1" applyFont="1" applyBorder="1" applyAlignment="1">
      <alignment vertical="top" wrapText="1"/>
    </xf>
    <xf numFmtId="44" fontId="32" fillId="0" borderId="0" xfId="1" applyFont="1" applyBorder="1"/>
    <xf numFmtId="44" fontId="33" fillId="2" borderId="0" xfId="1" applyFont="1" applyFill="1" applyAlignment="1">
      <alignment vertical="top" wrapText="1"/>
    </xf>
    <xf numFmtId="49" fontId="33" fillId="0" borderId="0" xfId="0" applyNumberFormat="1" applyFont="1" applyAlignment="1">
      <alignment horizontal="right"/>
    </xf>
    <xf numFmtId="0" fontId="32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167" fontId="33" fillId="3" borderId="0" xfId="1" applyNumberFormat="1" applyFont="1" applyFill="1"/>
    <xf numFmtId="167" fontId="31" fillId="3" borderId="0" xfId="1" applyNumberFormat="1" applyFont="1" applyFill="1"/>
    <xf numFmtId="44" fontId="31" fillId="3" borderId="0" xfId="1" applyFont="1" applyFill="1"/>
    <xf numFmtId="0" fontId="31" fillId="3" borderId="0" xfId="0" applyFont="1" applyFill="1"/>
    <xf numFmtId="166" fontId="31" fillId="0" borderId="3" xfId="0" applyNumberFormat="1" applyFont="1" applyBorder="1"/>
    <xf numFmtId="44" fontId="0" fillId="0" borderId="3" xfId="1" applyFont="1" applyBorder="1"/>
    <xf numFmtId="0" fontId="0" fillId="0" borderId="13" xfId="0" applyBorder="1"/>
    <xf numFmtId="0" fontId="0" fillId="0" borderId="14" xfId="0" applyBorder="1"/>
    <xf numFmtId="44" fontId="0" fillId="0" borderId="0" xfId="1" applyNumberFormat="1" applyFont="1"/>
    <xf numFmtId="167" fontId="46" fillId="3" borderId="3" xfId="1" applyNumberFormat="1" applyFont="1" applyFill="1" applyBorder="1"/>
    <xf numFmtId="44" fontId="5" fillId="0" borderId="9" xfId="1" applyFont="1" applyBorder="1"/>
    <xf numFmtId="44" fontId="5" fillId="0" borderId="6" xfId="1" applyFont="1" applyBorder="1"/>
    <xf numFmtId="167" fontId="0" fillId="0" borderId="0" xfId="0" applyNumberFormat="1"/>
    <xf numFmtId="0" fontId="27" fillId="0" borderId="0" xfId="0" applyFont="1" applyFill="1" applyBorder="1" applyAlignment="1">
      <alignment vertical="top" wrapText="1"/>
    </xf>
    <xf numFmtId="1" fontId="0" fillId="0" borderId="0" xfId="0" applyNumberFormat="1"/>
    <xf numFmtId="44" fontId="31" fillId="3" borderId="0" xfId="1" applyNumberFormat="1" applyFont="1" applyFill="1"/>
    <xf numFmtId="0" fontId="31" fillId="0" borderId="0" xfId="0" applyFont="1"/>
    <xf numFmtId="0" fontId="32" fillId="0" borderId="0" xfId="0" applyFont="1" applyAlignment="1">
      <alignment vertical="top" wrapText="1"/>
    </xf>
    <xf numFmtId="14" fontId="32" fillId="0" borderId="0" xfId="0" applyNumberFormat="1" applyFont="1"/>
    <xf numFmtId="44" fontId="28" fillId="0" borderId="0" xfId="0" applyNumberFormat="1" applyFont="1" applyFill="1"/>
    <xf numFmtId="0" fontId="32" fillId="0" borderId="0" xfId="1" applyNumberFormat="1" applyFont="1" applyAlignment="1">
      <alignment horizontal="right" wrapText="1"/>
    </xf>
    <xf numFmtId="44" fontId="4" fillId="0" borderId="0" xfId="1" applyFont="1"/>
    <xf numFmtId="44" fontId="4" fillId="0" borderId="3" xfId="1" applyFont="1" applyBorder="1"/>
    <xf numFmtId="44" fontId="26" fillId="0" borderId="12" xfId="1" applyFont="1" applyBorder="1"/>
    <xf numFmtId="39" fontId="26" fillId="0" borderId="0" xfId="0" applyNumberFormat="1" applyFont="1"/>
    <xf numFmtId="0" fontId="25" fillId="0" borderId="0" xfId="1" applyNumberFormat="1" applyFont="1" applyAlignment="1">
      <alignment horizontal="right" wrapText="1"/>
    </xf>
    <xf numFmtId="2" fontId="8" fillId="0" borderId="15" xfId="0" applyNumberFormat="1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44" fontId="8" fillId="0" borderId="6" xfId="1" applyFont="1" applyBorder="1" applyAlignment="1">
      <alignment vertical="top"/>
    </xf>
    <xf numFmtId="44" fontId="0" fillId="0" borderId="1" xfId="1" applyFont="1" applyBorder="1"/>
    <xf numFmtId="44" fontId="31" fillId="0" borderId="1" xfId="1" applyFont="1" applyBorder="1"/>
    <xf numFmtId="44" fontId="43" fillId="0" borderId="0" xfId="1" applyFont="1"/>
    <xf numFmtId="39" fontId="25" fillId="0" borderId="0" xfId="0" applyNumberFormat="1" applyFont="1" applyBorder="1"/>
    <xf numFmtId="49" fontId="2" fillId="0" borderId="2" xfId="0" applyNumberFormat="1" applyFont="1" applyBorder="1" applyAlignment="1">
      <alignment horizontal="center"/>
    </xf>
    <xf numFmtId="39" fontId="4" fillId="0" borderId="4" xfId="0" applyNumberFormat="1" applyFont="1" applyBorder="1"/>
    <xf numFmtId="39" fontId="4" fillId="0" borderId="12" xfId="0" applyNumberFormat="1" applyFont="1" applyBorder="1"/>
    <xf numFmtId="39" fontId="2" fillId="0" borderId="5" xfId="0" applyNumberFormat="1" applyFont="1" applyBorder="1"/>
    <xf numFmtId="0" fontId="43" fillId="0" borderId="0" xfId="0" applyFont="1" applyAlignment="1">
      <alignment vertical="top" wrapText="1"/>
    </xf>
    <xf numFmtId="44" fontId="43" fillId="0" borderId="0" xfId="1" applyFont="1" applyAlignment="1">
      <alignment vertical="top" wrapText="1"/>
    </xf>
    <xf numFmtId="0" fontId="47" fillId="0" borderId="0" xfId="0" applyFont="1" applyAlignment="1">
      <alignment vertical="top" wrapText="1"/>
    </xf>
    <xf numFmtId="44" fontId="47" fillId="0" borderId="0" xfId="1" applyFont="1" applyAlignment="1">
      <alignment vertical="top" wrapText="1"/>
    </xf>
    <xf numFmtId="164" fontId="43" fillId="0" borderId="0" xfId="0" applyNumberFormat="1" applyFont="1"/>
    <xf numFmtId="14" fontId="43" fillId="0" borderId="0" xfId="0" applyNumberFormat="1" applyFont="1"/>
    <xf numFmtId="164" fontId="43" fillId="0" borderId="1" xfId="0" applyNumberFormat="1" applyFont="1" applyBorder="1"/>
    <xf numFmtId="44" fontId="43" fillId="0" borderId="0" xfId="0" applyNumberFormat="1" applyFont="1"/>
    <xf numFmtId="0" fontId="43" fillId="0" borderId="0" xfId="1" applyNumberFormat="1" applyFont="1" applyAlignment="1">
      <alignment horizontal="right"/>
    </xf>
    <xf numFmtId="44" fontId="48" fillId="0" borderId="0" xfId="1" applyFont="1" applyAlignment="1">
      <alignment vertical="top" wrapText="1"/>
    </xf>
    <xf numFmtId="0" fontId="47" fillId="0" borderId="0" xfId="0" applyFont="1"/>
    <xf numFmtId="0" fontId="17" fillId="0" borderId="0" xfId="0" applyFont="1" applyAlignment="1">
      <alignment vertical="top" wrapText="1"/>
    </xf>
    <xf numFmtId="44" fontId="43" fillId="0" borderId="0" xfId="1" applyFont="1" applyBorder="1" applyAlignment="1">
      <alignment vertical="top" wrapText="1"/>
    </xf>
    <xf numFmtId="0" fontId="43" fillId="0" borderId="0" xfId="0" applyFont="1" applyAlignment="1">
      <alignment vertical="top" wrapText="1"/>
    </xf>
    <xf numFmtId="0" fontId="43" fillId="0" borderId="0" xfId="0" applyFont="1" applyAlignment="1">
      <alignment vertical="top" wrapText="1"/>
    </xf>
    <xf numFmtId="0" fontId="41" fillId="0" borderId="0" xfId="0" applyFont="1"/>
    <xf numFmtId="44" fontId="43" fillId="0" borderId="1" xfId="1" applyFont="1" applyBorder="1"/>
    <xf numFmtId="164" fontId="43" fillId="0" borderId="0" xfId="0" applyNumberFormat="1" applyFont="1" applyBorder="1"/>
    <xf numFmtId="14" fontId="43" fillId="0" borderId="0" xfId="0" applyNumberFormat="1" applyFont="1" applyAlignment="1">
      <alignment horizontal="right"/>
    </xf>
    <xf numFmtId="0" fontId="43" fillId="0" borderId="0" xfId="0" applyFont="1" applyAlignment="1">
      <alignment vertical="top" wrapText="1"/>
    </xf>
    <xf numFmtId="0" fontId="43" fillId="0" borderId="0" xfId="0" applyFont="1" applyAlignment="1">
      <alignment vertical="top" wrapText="1"/>
    </xf>
    <xf numFmtId="44" fontId="17" fillId="0" borderId="0" xfId="1" applyFont="1"/>
    <xf numFmtId="44" fontId="47" fillId="0" borderId="1" xfId="1" applyFont="1" applyBorder="1"/>
    <xf numFmtId="44" fontId="48" fillId="0" borderId="1" xfId="1" applyFont="1" applyBorder="1" applyAlignment="1">
      <alignment vertical="top" wrapText="1"/>
    </xf>
    <xf numFmtId="49" fontId="18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9" fontId="19" fillId="0" borderId="0" xfId="0" applyNumberFormat="1" applyFont="1" applyBorder="1"/>
    <xf numFmtId="14" fontId="19" fillId="0" borderId="0" xfId="0" applyNumberFormat="1" applyFont="1"/>
    <xf numFmtId="164" fontId="19" fillId="0" borderId="0" xfId="0" applyNumberFormat="1" applyFont="1"/>
    <xf numFmtId="49" fontId="13" fillId="0" borderId="0" xfId="0" applyNumberFormat="1" applyFont="1"/>
    <xf numFmtId="49" fontId="26" fillId="0" borderId="0" xfId="0" applyNumberFormat="1" applyFont="1"/>
    <xf numFmtId="49" fontId="51" fillId="0" borderId="0" xfId="0" applyNumberFormat="1" applyFont="1"/>
    <xf numFmtId="44" fontId="5" fillId="0" borderId="0" xfId="1" applyFont="1"/>
    <xf numFmtId="0" fontId="25" fillId="0" borderId="0" xfId="0" applyFont="1" applyAlignment="1">
      <alignment vertical="top" wrapText="1"/>
    </xf>
    <xf numFmtId="44" fontId="25" fillId="0" borderId="0" xfId="1" applyFont="1" applyAlignment="1">
      <alignment vertical="top" wrapText="1"/>
    </xf>
    <xf numFmtId="0" fontId="26" fillId="0" borderId="0" xfId="0" applyFont="1"/>
    <xf numFmtId="14" fontId="25" fillId="0" borderId="0" xfId="0" applyNumberFormat="1" applyFont="1"/>
    <xf numFmtId="49" fontId="26" fillId="0" borderId="0" xfId="0" applyNumberFormat="1" applyFont="1" applyAlignment="1">
      <alignment horizontal="right"/>
    </xf>
    <xf numFmtId="49" fontId="26" fillId="0" borderId="2" xfId="0" applyNumberFormat="1" applyFont="1" applyBorder="1" applyAlignment="1">
      <alignment horizontal="center"/>
    </xf>
    <xf numFmtId="44" fontId="25" fillId="0" borderId="4" xfId="1" applyFont="1" applyBorder="1"/>
    <xf numFmtId="44" fontId="25" fillId="0" borderId="12" xfId="1" applyFont="1" applyBorder="1"/>
    <xf numFmtId="39" fontId="25" fillId="0" borderId="3" xfId="0" applyNumberFormat="1" applyFont="1" applyBorder="1"/>
    <xf numFmtId="44" fontId="26" fillId="0" borderId="5" xfId="1" applyFont="1" applyBorder="1"/>
    <xf numFmtId="164" fontId="52" fillId="0" borderId="0" xfId="0" applyNumberFormat="1" applyFont="1"/>
    <xf numFmtId="164" fontId="52" fillId="0" borderId="0" xfId="0" applyNumberFormat="1" applyFont="1" applyBorder="1"/>
    <xf numFmtId="0" fontId="43" fillId="0" borderId="0" xfId="0" applyFont="1" applyAlignment="1">
      <alignment vertical="top" wrapText="1"/>
    </xf>
    <xf numFmtId="0" fontId="0" fillId="0" borderId="0" xfId="0" applyFont="1"/>
    <xf numFmtId="164" fontId="0" fillId="0" borderId="0" xfId="0" applyNumberFormat="1" applyFont="1"/>
    <xf numFmtId="14" fontId="0" fillId="0" borderId="0" xfId="0" applyNumberFormat="1" applyFont="1"/>
    <xf numFmtId="164" fontId="0" fillId="0" borderId="1" xfId="0" applyNumberFormat="1" applyFont="1" applyBorder="1"/>
    <xf numFmtId="44" fontId="0" fillId="0" borderId="0" xfId="1" applyFont="1" applyAlignment="1">
      <alignment vertical="top" wrapText="1"/>
    </xf>
    <xf numFmtId="44" fontId="0" fillId="0" borderId="0" xfId="0" applyNumberFormat="1" applyFont="1"/>
    <xf numFmtId="44" fontId="31" fillId="0" borderId="0" xfId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55" fillId="0" borderId="0" xfId="0" applyFont="1"/>
    <xf numFmtId="0" fontId="56" fillId="0" borderId="0" xfId="0" applyFont="1"/>
    <xf numFmtId="0" fontId="31" fillId="0" borderId="0" xfId="0" applyFont="1" applyAlignment="1">
      <alignment vertical="top" wrapText="1"/>
    </xf>
    <xf numFmtId="0" fontId="0" fillId="0" borderId="0" xfId="1" applyNumberFormat="1" applyFont="1" applyAlignment="1">
      <alignment horizontal="right"/>
    </xf>
    <xf numFmtId="44" fontId="0" fillId="0" borderId="0" xfId="1" applyFont="1" applyBorder="1" applyAlignment="1">
      <alignment vertical="top" wrapText="1"/>
    </xf>
    <xf numFmtId="44" fontId="57" fillId="0" borderId="1" xfId="1" applyFont="1" applyBorder="1" applyAlignment="1">
      <alignment vertical="top" wrapText="1"/>
    </xf>
    <xf numFmtId="44" fontId="55" fillId="0" borderId="0" xfId="0" applyNumberFormat="1" applyFont="1" applyFill="1"/>
    <xf numFmtId="44" fontId="19" fillId="0" borderId="0" xfId="1" applyFont="1" applyAlignment="1">
      <alignment vertical="top" wrapText="1"/>
    </xf>
    <xf numFmtId="44" fontId="3" fillId="0" borderId="0" xfId="1" applyFont="1"/>
    <xf numFmtId="44" fontId="3" fillId="0" borderId="4" xfId="1" applyFont="1" applyBorder="1"/>
    <xf numFmtId="44" fontId="3" fillId="0" borderId="12" xfId="1" applyFont="1" applyBorder="1"/>
    <xf numFmtId="39" fontId="3" fillId="0" borderId="0" xfId="0" applyNumberFormat="1" applyFont="1"/>
    <xf numFmtId="44" fontId="20" fillId="0" borderId="5" xfId="1" applyFont="1" applyBorder="1"/>
    <xf numFmtId="164" fontId="3" fillId="0" borderId="1" xfId="0" applyNumberFormat="1" applyFont="1" applyBorder="1"/>
    <xf numFmtId="164" fontId="20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44" fontId="20" fillId="0" borderId="0" xfId="1" applyFont="1"/>
    <xf numFmtId="0" fontId="43" fillId="0" borderId="0" xfId="0" applyFont="1" applyAlignment="1">
      <alignment vertical="top" wrapText="1"/>
    </xf>
    <xf numFmtId="0" fontId="59" fillId="0" borderId="0" xfId="0" applyFont="1"/>
    <xf numFmtId="44" fontId="60" fillId="0" borderId="0" xfId="1" applyFont="1"/>
    <xf numFmtId="0" fontId="36" fillId="0" borderId="0" xfId="0" applyFont="1" applyAlignment="1">
      <alignment horizontal="left" vertical="top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32" fillId="0" borderId="0" xfId="0" applyFont="1" applyAlignment="1">
      <alignment vertical="top" wrapText="1"/>
    </xf>
    <xf numFmtId="0" fontId="34" fillId="0" borderId="0" xfId="0" applyFont="1" applyAlignment="1">
      <alignment vertical="top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9" fillId="0" borderId="0" xfId="0" applyFont="1" applyAlignment="1">
      <alignment horizontal="left" vertical="top" wrapText="1"/>
    </xf>
    <xf numFmtId="0" fontId="43" fillId="0" borderId="0" xfId="0" applyFont="1" applyAlignment="1">
      <alignment vertical="top" wrapText="1"/>
    </xf>
    <xf numFmtId="0" fontId="48" fillId="0" borderId="0" xfId="0" applyFont="1" applyAlignment="1">
      <alignment vertical="top" wrapText="1"/>
    </xf>
    <xf numFmtId="0" fontId="50" fillId="0" borderId="0" xfId="0" applyFont="1" applyAlignment="1">
      <alignment horizontal="left" vertical="top" wrapText="1"/>
    </xf>
    <xf numFmtId="0" fontId="58" fillId="0" borderId="0" xfId="0" applyFont="1" applyAlignment="1">
      <alignment horizontal="center" wrapText="1"/>
    </xf>
    <xf numFmtId="0" fontId="0" fillId="0" borderId="0" xfId="0" applyFont="1" applyAlignment="1">
      <alignment vertical="top" wrapText="1"/>
    </xf>
    <xf numFmtId="0" fontId="57" fillId="0" borderId="0" xfId="0" applyFont="1" applyAlignment="1">
      <alignment vertical="top" wrapText="1"/>
    </xf>
    <xf numFmtId="17" fontId="33" fillId="0" borderId="0" xfId="0" applyNumberFormat="1" applyFont="1" applyAlignment="1">
      <alignment horizontal="center" wrapText="1"/>
    </xf>
  </cellXfs>
  <cellStyles count="5">
    <cellStyle name="Currency" xfId="1" builtinId="4"/>
    <cellStyle name="Normal" xfId="0" builtinId="0"/>
    <cellStyle name="Normal 2" xfId="2" xr:uid="{00000000-0005-0000-0000-000002000000}"/>
    <cellStyle name="Normal 2 2" xfId="3" xr:uid="{C7DBF7B4-1B91-495F-A6C5-0A08E640D941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6385" name="FILTER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6386" name="HEADER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5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27649" name="FILTER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7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27650" name="HEADER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7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630A9-25F0-4D99-A723-14B63D05F31B}">
  <sheetPr>
    <pageSetUpPr fitToPage="1"/>
  </sheetPr>
  <dimension ref="A1:I32"/>
  <sheetViews>
    <sheetView workbookViewId="0">
      <selection activeCell="D30" sqref="D30"/>
    </sheetView>
  </sheetViews>
  <sheetFormatPr defaultColWidth="9.109375" defaultRowHeight="14.4" x14ac:dyDescent="0.3"/>
  <cols>
    <col min="1" max="1" width="9.109375" style="121"/>
    <col min="2" max="2" width="32" style="121" customWidth="1"/>
    <col min="3" max="3" width="11.5546875" style="121" bestFit="1" customWidth="1"/>
    <col min="4" max="4" width="14.33203125" style="121" bestFit="1" customWidth="1"/>
    <col min="5" max="16384" width="9.109375" style="121"/>
  </cols>
  <sheetData>
    <row r="1" spans="1:9" ht="23.4" x14ac:dyDescent="0.45">
      <c r="A1" s="83"/>
      <c r="B1" s="266" t="s">
        <v>57</v>
      </c>
      <c r="C1" s="266"/>
      <c r="D1" s="266"/>
      <c r="E1" s="83"/>
      <c r="F1" s="83"/>
      <c r="G1" s="83"/>
      <c r="H1" s="83"/>
      <c r="I1" s="83"/>
    </row>
    <row r="2" spans="1:9" ht="18" x14ac:dyDescent="0.35">
      <c r="A2" s="83"/>
      <c r="B2" s="267" t="s">
        <v>64</v>
      </c>
      <c r="C2" s="267"/>
      <c r="D2" s="267"/>
      <c r="E2" s="83"/>
      <c r="F2" s="83"/>
      <c r="G2" s="83"/>
      <c r="H2" s="83"/>
      <c r="I2" s="83"/>
    </row>
    <row r="3" spans="1:9" ht="15.6" x14ac:dyDescent="0.3">
      <c r="A3" s="83"/>
      <c r="B3" s="268" t="s">
        <v>75</v>
      </c>
      <c r="C3" s="268"/>
      <c r="D3" s="268"/>
      <c r="E3" s="83"/>
      <c r="F3" s="83"/>
      <c r="G3" s="83"/>
      <c r="H3" s="83"/>
      <c r="I3" s="83"/>
    </row>
    <row r="4" spans="1:9" ht="23.4" x14ac:dyDescent="0.45">
      <c r="A4" s="83"/>
      <c r="B4" s="122"/>
      <c r="C4" s="83"/>
      <c r="D4" s="83"/>
      <c r="E4" s="83"/>
      <c r="F4" s="83"/>
      <c r="G4" s="83"/>
      <c r="H4" s="83"/>
      <c r="I4" s="83"/>
    </row>
    <row r="5" spans="1:9" ht="15.75" customHeight="1" x14ac:dyDescent="0.3">
      <c r="A5" s="143"/>
      <c r="B5" s="269" t="s">
        <v>76</v>
      </c>
      <c r="C5" s="269"/>
      <c r="D5" s="117">
        <v>17073.759999999998</v>
      </c>
      <c r="E5" s="143"/>
      <c r="F5" s="143"/>
      <c r="G5" s="143"/>
      <c r="H5" s="143"/>
      <c r="I5" s="83"/>
    </row>
    <row r="6" spans="1:9" s="83" customFormat="1" ht="15.6" x14ac:dyDescent="0.3">
      <c r="A6" s="143"/>
      <c r="B6" s="269" t="s">
        <v>67</v>
      </c>
      <c r="C6" s="269"/>
      <c r="D6" s="146">
        <v>13264.21</v>
      </c>
      <c r="E6" s="143"/>
      <c r="F6" s="143"/>
      <c r="G6" s="143"/>
      <c r="H6" s="143"/>
    </row>
    <row r="7" spans="1:9" s="83" customFormat="1" ht="15.6" x14ac:dyDescent="0.3">
      <c r="A7" s="143"/>
      <c r="B7" s="150"/>
      <c r="C7" s="150"/>
      <c r="D7" s="110">
        <f>SUM(D5:D6)</f>
        <v>30337.969999999998</v>
      </c>
      <c r="E7" s="143"/>
      <c r="F7" s="143"/>
      <c r="G7" s="143"/>
      <c r="H7" s="143"/>
    </row>
    <row r="8" spans="1:9" s="83" customFormat="1" ht="15.6" x14ac:dyDescent="0.3">
      <c r="A8" s="143"/>
      <c r="B8" s="269"/>
      <c r="C8" s="269"/>
      <c r="D8" s="110"/>
      <c r="E8" s="118"/>
      <c r="F8" s="118"/>
      <c r="G8" s="118"/>
      <c r="H8" s="143"/>
    </row>
    <row r="9" spans="1:9" s="83" customFormat="1" ht="15.6" x14ac:dyDescent="0.3">
      <c r="A9" s="143"/>
      <c r="B9" s="150" t="s">
        <v>58</v>
      </c>
      <c r="C9" s="150"/>
      <c r="D9" s="109">
        <v>9632.99</v>
      </c>
      <c r="E9" s="144"/>
      <c r="F9" s="118"/>
      <c r="G9" s="118"/>
      <c r="H9" s="143"/>
    </row>
    <row r="10" spans="1:9" s="83" customFormat="1" ht="15.6" x14ac:dyDescent="0.3">
      <c r="A10" s="143"/>
      <c r="B10" s="123" t="s">
        <v>59</v>
      </c>
      <c r="C10" s="150"/>
      <c r="D10" s="148">
        <f>D7-D9</f>
        <v>20704.979999999996</v>
      </c>
      <c r="E10" s="118"/>
      <c r="F10" s="118"/>
      <c r="G10" s="118"/>
      <c r="H10" s="143"/>
    </row>
    <row r="11" spans="1:9" s="83" customFormat="1" ht="15.6" x14ac:dyDescent="0.3">
      <c r="A11" s="143"/>
      <c r="B11" s="150"/>
      <c r="C11" s="150"/>
      <c r="D11" s="110"/>
      <c r="E11" s="118"/>
      <c r="F11" s="118"/>
      <c r="G11" s="118"/>
      <c r="H11" s="143"/>
    </row>
    <row r="12" spans="1:9" s="83" customFormat="1" ht="15.6" x14ac:dyDescent="0.3">
      <c r="A12" s="143"/>
      <c r="B12" s="269" t="s">
        <v>60</v>
      </c>
      <c r="C12" s="269"/>
      <c r="D12" s="147">
        <v>17852.23</v>
      </c>
      <c r="E12" s="118" t="s">
        <v>74</v>
      </c>
      <c r="F12" s="118"/>
      <c r="G12" s="118"/>
      <c r="H12" s="143"/>
    </row>
    <row r="13" spans="1:9" s="83" customFormat="1" ht="15.6" x14ac:dyDescent="0.3">
      <c r="A13" s="143"/>
      <c r="B13" s="269" t="s">
        <v>61</v>
      </c>
      <c r="C13" s="269"/>
      <c r="D13" s="109">
        <v>2877.75</v>
      </c>
      <c r="E13" s="118" t="s">
        <v>74</v>
      </c>
      <c r="F13" s="118"/>
      <c r="G13" s="118"/>
      <c r="H13" s="143"/>
    </row>
    <row r="14" spans="1:9" s="83" customFormat="1" ht="15.6" x14ac:dyDescent="0.3">
      <c r="A14" s="143"/>
      <c r="B14" s="269"/>
      <c r="C14" s="269"/>
      <c r="D14" s="110">
        <f>SUM(D12:D13)</f>
        <v>20729.98</v>
      </c>
      <c r="E14" s="118"/>
      <c r="F14" s="118"/>
      <c r="G14" s="118"/>
      <c r="H14" s="143"/>
    </row>
    <row r="15" spans="1:9" s="83" customFormat="1" ht="15.6" x14ac:dyDescent="0.3">
      <c r="A15" s="143"/>
      <c r="B15" s="269"/>
      <c r="C15" s="269"/>
      <c r="D15" s="114"/>
      <c r="E15" s="118"/>
      <c r="F15" s="118"/>
      <c r="G15" s="118"/>
    </row>
    <row r="16" spans="1:9" s="83" customFormat="1" ht="15.6" x14ac:dyDescent="0.3">
      <c r="B16" s="270" t="s">
        <v>68</v>
      </c>
      <c r="C16" s="270"/>
      <c r="D16" s="110"/>
      <c r="E16" s="118"/>
      <c r="F16" s="118"/>
      <c r="G16" s="118"/>
    </row>
    <row r="17" spans="1:9" s="83" customFormat="1" ht="15.6" x14ac:dyDescent="0.3">
      <c r="B17" s="270"/>
      <c r="C17" s="270"/>
      <c r="D17" s="110"/>
      <c r="E17" s="118"/>
      <c r="F17" s="118"/>
      <c r="G17" s="118"/>
    </row>
    <row r="18" spans="1:9" s="83" customFormat="1" ht="15.6" x14ac:dyDescent="0.3">
      <c r="B18" s="149" t="s">
        <v>79</v>
      </c>
      <c r="C18" s="117">
        <v>25</v>
      </c>
      <c r="D18" s="110"/>
      <c r="E18" s="118"/>
      <c r="F18" s="118"/>
      <c r="G18" s="118"/>
    </row>
    <row r="19" spans="1:9" s="83" customFormat="1" ht="15.6" x14ac:dyDescent="0.3">
      <c r="B19" s="149"/>
      <c r="C19" s="117"/>
      <c r="D19" s="110"/>
      <c r="E19" s="118"/>
      <c r="F19" s="118"/>
      <c r="G19" s="118"/>
    </row>
    <row r="20" spans="1:9" s="83" customFormat="1" ht="15.6" x14ac:dyDescent="0.3">
      <c r="B20" s="149"/>
      <c r="C20" s="117"/>
      <c r="D20" s="110"/>
      <c r="E20" s="118"/>
      <c r="F20" s="118"/>
      <c r="G20" s="118"/>
    </row>
    <row r="21" spans="1:9" s="83" customFormat="1" ht="15.6" x14ac:dyDescent="0.3">
      <c r="B21" s="149"/>
      <c r="C21" s="117"/>
      <c r="D21" s="110"/>
      <c r="E21" s="118"/>
      <c r="F21" s="118"/>
      <c r="G21" s="118"/>
    </row>
    <row r="22" spans="1:9" s="83" customFormat="1" ht="15.6" x14ac:dyDescent="0.3">
      <c r="B22" s="149"/>
      <c r="C22" s="117"/>
      <c r="D22" s="110"/>
      <c r="E22" s="118"/>
      <c r="F22" s="118"/>
      <c r="G22" s="118"/>
    </row>
    <row r="23" spans="1:9" s="83" customFormat="1" ht="15.6" x14ac:dyDescent="0.3">
      <c r="B23" s="118"/>
      <c r="C23" s="150"/>
      <c r="D23" s="119">
        <f>SUM(C18:C22)</f>
        <v>25</v>
      </c>
      <c r="E23" s="118"/>
      <c r="F23" s="114"/>
      <c r="G23" s="118"/>
    </row>
    <row r="24" spans="1:9" s="83" customFormat="1" ht="15.6" x14ac:dyDescent="0.3">
      <c r="B24" s="118"/>
      <c r="C24" s="150"/>
      <c r="D24" s="119"/>
      <c r="E24" s="118"/>
      <c r="F24" s="118"/>
      <c r="G24" s="118"/>
    </row>
    <row r="25" spans="1:9" s="83" customFormat="1" ht="15.6" x14ac:dyDescent="0.3">
      <c r="B25" s="120" t="s">
        <v>62</v>
      </c>
      <c r="C25" s="117"/>
      <c r="D25" s="148">
        <f>SUM(D14-D23)</f>
        <v>20704.98</v>
      </c>
      <c r="E25" s="118"/>
      <c r="F25" s="118"/>
      <c r="G25" s="114">
        <f>SUM(D10-D25)</f>
        <v>-3.637978807091713E-12</v>
      </c>
    </row>
    <row r="26" spans="1:9" ht="15.6" x14ac:dyDescent="0.3">
      <c r="A26" s="83"/>
      <c r="B26" s="151"/>
      <c r="C26" s="151"/>
      <c r="D26" s="116"/>
      <c r="E26" s="116"/>
      <c r="F26" s="116"/>
      <c r="G26" s="116"/>
      <c r="H26" s="83"/>
      <c r="I26" s="83"/>
    </row>
    <row r="27" spans="1:9" x14ac:dyDescent="0.3">
      <c r="A27" s="83"/>
      <c r="B27" s="265"/>
      <c r="C27" s="265"/>
      <c r="D27" s="88"/>
      <c r="E27" s="83"/>
      <c r="F27" s="83"/>
      <c r="G27" s="83"/>
      <c r="H27" s="83"/>
    </row>
    <row r="28" spans="1:9" x14ac:dyDescent="0.3">
      <c r="A28" s="83"/>
      <c r="B28" s="83"/>
      <c r="C28" s="83"/>
      <c r="D28" s="83"/>
      <c r="E28" s="83"/>
      <c r="F28" s="83"/>
      <c r="G28" s="83"/>
      <c r="H28" s="83"/>
    </row>
    <row r="29" spans="1:9" x14ac:dyDescent="0.3">
      <c r="A29" s="83"/>
      <c r="B29" s="83"/>
      <c r="C29" s="83"/>
      <c r="D29" s="83"/>
      <c r="E29" s="83"/>
      <c r="F29" s="83"/>
      <c r="G29" s="83"/>
      <c r="H29" s="83"/>
    </row>
    <row r="30" spans="1:9" x14ac:dyDescent="0.3">
      <c r="A30" s="83"/>
      <c r="B30" s="83"/>
      <c r="C30" s="83"/>
      <c r="D30" s="83"/>
      <c r="E30" s="83"/>
      <c r="F30" s="83"/>
      <c r="G30" s="83"/>
      <c r="H30" s="83"/>
    </row>
    <row r="31" spans="1:9" x14ac:dyDescent="0.3">
      <c r="A31" s="83"/>
      <c r="B31" s="83"/>
      <c r="C31" s="83"/>
      <c r="D31" s="83"/>
      <c r="E31" s="83"/>
      <c r="F31" s="83"/>
      <c r="G31" s="83"/>
      <c r="H31" s="83"/>
    </row>
    <row r="32" spans="1:9" x14ac:dyDescent="0.3">
      <c r="A32" s="83"/>
      <c r="B32" s="83"/>
      <c r="C32" s="83"/>
      <c r="D32" s="83"/>
      <c r="E32" s="83"/>
      <c r="F32" s="83"/>
      <c r="G32" s="83"/>
      <c r="H32" s="83"/>
    </row>
  </sheetData>
  <mergeCells count="12">
    <mergeCell ref="B27:C27"/>
    <mergeCell ref="B1:D1"/>
    <mergeCell ref="B2:D2"/>
    <mergeCell ref="B3:D3"/>
    <mergeCell ref="B5:C5"/>
    <mergeCell ref="B6:C6"/>
    <mergeCell ref="B8:C8"/>
    <mergeCell ref="B12:C12"/>
    <mergeCell ref="B13:C13"/>
    <mergeCell ref="B14:C14"/>
    <mergeCell ref="B15:C15"/>
    <mergeCell ref="B16:C17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E79F-A0B3-4314-AA47-24B150543A55}">
  <sheetPr>
    <pageSetUpPr fitToPage="1"/>
  </sheetPr>
  <dimension ref="A1:H50"/>
  <sheetViews>
    <sheetView tabSelected="1" workbookViewId="0">
      <selection activeCell="I40" sqref="I40"/>
    </sheetView>
  </sheetViews>
  <sheetFormatPr defaultColWidth="9.109375" defaultRowHeight="14.4" x14ac:dyDescent="0.3"/>
  <cols>
    <col min="1" max="1" width="9.109375" style="121"/>
    <col min="2" max="2" width="32" style="121" customWidth="1"/>
    <col min="3" max="3" width="11.5546875" style="121" bestFit="1" customWidth="1"/>
    <col min="4" max="4" width="14.33203125" style="121" bestFit="1" customWidth="1"/>
    <col min="5" max="5" width="11.88671875" style="121" bestFit="1" customWidth="1"/>
    <col min="6" max="6" width="9.109375" style="121"/>
    <col min="7" max="7" width="9.88671875" style="121" bestFit="1" customWidth="1"/>
    <col min="8" max="16384" width="9.109375" style="121"/>
  </cols>
  <sheetData>
    <row r="1" spans="1:8" ht="23.4" x14ac:dyDescent="0.45">
      <c r="B1" s="271" t="s">
        <v>57</v>
      </c>
      <c r="C1" s="271"/>
      <c r="D1" s="271"/>
      <c r="E1" s="83"/>
      <c r="F1" s="83"/>
      <c r="G1" s="83"/>
      <c r="H1" s="83"/>
    </row>
    <row r="2" spans="1:8" ht="18" x14ac:dyDescent="0.35">
      <c r="B2" s="272" t="s">
        <v>64</v>
      </c>
      <c r="C2" s="272"/>
      <c r="D2" s="272"/>
      <c r="E2" s="83"/>
      <c r="F2" s="83"/>
      <c r="G2" s="83"/>
      <c r="H2" s="83"/>
    </row>
    <row r="3" spans="1:8" ht="15.6" x14ac:dyDescent="0.3">
      <c r="A3" s="83"/>
      <c r="B3" s="277" t="s">
        <v>134</v>
      </c>
      <c r="C3" s="277"/>
      <c r="D3" s="277"/>
      <c r="E3" s="83"/>
      <c r="F3" s="83"/>
      <c r="G3" s="83"/>
      <c r="H3" s="83"/>
    </row>
    <row r="4" spans="1:8" ht="23.4" x14ac:dyDescent="0.45">
      <c r="A4" s="83"/>
      <c r="B4" s="122"/>
      <c r="C4" s="83"/>
      <c r="D4" s="83"/>
      <c r="E4" s="83"/>
      <c r="F4" s="83"/>
      <c r="G4" s="83"/>
      <c r="H4" s="83"/>
    </row>
    <row r="5" spans="1:8" ht="15.75" customHeight="1" x14ac:dyDescent="0.3">
      <c r="A5" s="236"/>
      <c r="B5" s="278" t="s">
        <v>137</v>
      </c>
      <c r="C5" s="278"/>
      <c r="D5" s="8">
        <v>24883.5</v>
      </c>
      <c r="E5" s="236"/>
      <c r="F5" s="236"/>
      <c r="G5" s="236"/>
      <c r="H5" s="83"/>
    </row>
    <row r="6" spans="1:8" s="83" customFormat="1" x14ac:dyDescent="0.3">
      <c r="A6" s="236"/>
      <c r="B6" s="278" t="s">
        <v>67</v>
      </c>
      <c r="C6" s="278"/>
      <c r="D6" s="182">
        <v>371.06</v>
      </c>
      <c r="E6" s="236"/>
      <c r="F6" s="236"/>
      <c r="G6" s="236"/>
    </row>
    <row r="7" spans="1:8" s="83" customFormat="1" x14ac:dyDescent="0.3">
      <c r="A7" s="236"/>
      <c r="B7" s="243"/>
      <c r="C7" s="243"/>
      <c r="D7" s="240">
        <f>SUM(D5:D6)</f>
        <v>25254.560000000001</v>
      </c>
      <c r="E7" s="236"/>
      <c r="F7" s="236"/>
      <c r="G7" s="236"/>
    </row>
    <row r="8" spans="1:8" s="83" customFormat="1" ht="15.6" x14ac:dyDescent="0.3">
      <c r="A8" s="236"/>
      <c r="B8" s="278"/>
      <c r="C8" s="278"/>
      <c r="D8" s="240"/>
      <c r="E8" s="236"/>
      <c r="F8" s="236"/>
      <c r="G8" s="244"/>
    </row>
    <row r="9" spans="1:8" s="83" customFormat="1" ht="15.6" x14ac:dyDescent="0.3">
      <c r="A9" s="236"/>
      <c r="B9" s="243" t="s">
        <v>58</v>
      </c>
      <c r="C9" s="243"/>
      <c r="D9" s="183">
        <v>3527.13</v>
      </c>
      <c r="E9" s="245"/>
      <c r="F9" s="236"/>
      <c r="G9" s="244"/>
    </row>
    <row r="10" spans="1:8" s="83" customFormat="1" ht="15.6" x14ac:dyDescent="0.3">
      <c r="A10" s="236"/>
      <c r="B10" s="246" t="s">
        <v>59</v>
      </c>
      <c r="C10" s="243"/>
      <c r="D10" s="242">
        <f>D7-D9</f>
        <v>21727.43</v>
      </c>
      <c r="E10" s="236"/>
      <c r="F10" s="236"/>
      <c r="G10" s="244"/>
    </row>
    <row r="11" spans="1:8" s="83" customFormat="1" ht="15.6" x14ac:dyDescent="0.3">
      <c r="A11" s="236"/>
      <c r="B11" s="243"/>
      <c r="C11" s="243"/>
      <c r="D11" s="240"/>
      <c r="E11" s="236"/>
      <c r="F11" s="236"/>
      <c r="G11" s="244"/>
    </row>
    <row r="12" spans="1:8" s="83" customFormat="1" ht="15.6" x14ac:dyDescent="0.3">
      <c r="A12" s="236"/>
      <c r="B12" s="278" t="s">
        <v>60</v>
      </c>
      <c r="C12" s="278"/>
      <c r="D12" s="237">
        <v>18849.41</v>
      </c>
      <c r="E12" s="238" t="s">
        <v>135</v>
      </c>
      <c r="F12" s="236"/>
      <c r="G12" s="244"/>
    </row>
    <row r="13" spans="1:8" s="83" customFormat="1" ht="15.6" x14ac:dyDescent="0.3">
      <c r="A13" s="236"/>
      <c r="B13" s="278" t="s">
        <v>61</v>
      </c>
      <c r="C13" s="278"/>
      <c r="D13" s="239">
        <v>2878.02</v>
      </c>
      <c r="E13" s="238" t="s">
        <v>135</v>
      </c>
      <c r="F13" s="236"/>
      <c r="G13" s="244"/>
    </row>
    <row r="14" spans="1:8" s="83" customFormat="1" ht="15.6" x14ac:dyDescent="0.3">
      <c r="A14" s="236"/>
      <c r="B14" s="278"/>
      <c r="C14" s="278"/>
      <c r="D14" s="240">
        <f>SUM(D12:D13)</f>
        <v>21727.43</v>
      </c>
      <c r="E14" s="236"/>
      <c r="F14" s="236"/>
      <c r="G14" s="244"/>
    </row>
    <row r="15" spans="1:8" s="83" customFormat="1" ht="15.6" x14ac:dyDescent="0.3">
      <c r="A15" s="236"/>
      <c r="B15" s="278"/>
      <c r="C15" s="278"/>
      <c r="D15" s="241"/>
      <c r="E15" s="236"/>
      <c r="F15" s="236"/>
      <c r="G15" s="244"/>
    </row>
    <row r="16" spans="1:8" s="83" customFormat="1" ht="15.6" x14ac:dyDescent="0.3">
      <c r="A16" s="236"/>
      <c r="B16" s="279" t="s">
        <v>138</v>
      </c>
      <c r="C16" s="279"/>
      <c r="D16" s="240"/>
      <c r="E16" s="236"/>
      <c r="F16" s="236"/>
      <c r="G16" s="244"/>
    </row>
    <row r="17" spans="1:8" s="83" customFormat="1" ht="15.6" x14ac:dyDescent="0.3">
      <c r="A17" s="236"/>
      <c r="B17" s="279"/>
      <c r="C17" s="279"/>
      <c r="D17" s="240"/>
      <c r="E17" s="236"/>
      <c r="F17" s="236"/>
      <c r="G17" s="244"/>
    </row>
    <row r="18" spans="1:8" s="83" customFormat="1" ht="15.6" x14ac:dyDescent="0.3">
      <c r="A18" s="236"/>
      <c r="B18" s="243" t="s">
        <v>136</v>
      </c>
      <c r="C18" s="240"/>
      <c r="D18" s="240"/>
      <c r="E18" s="236"/>
      <c r="F18" s="236"/>
      <c r="G18" s="244"/>
    </row>
    <row r="19" spans="1:8" s="83" customFormat="1" ht="15.6" x14ac:dyDescent="0.3">
      <c r="A19" s="236"/>
      <c r="B19" s="243"/>
      <c r="C19" s="240"/>
      <c r="D19" s="240"/>
      <c r="E19" s="236"/>
      <c r="F19" s="236"/>
      <c r="G19" s="244"/>
    </row>
    <row r="20" spans="1:8" s="83" customFormat="1" ht="15.6" x14ac:dyDescent="0.3">
      <c r="A20" s="236"/>
      <c r="B20" s="247"/>
      <c r="C20" s="237"/>
      <c r="D20" s="240"/>
      <c r="E20" s="236"/>
      <c r="F20" s="236"/>
      <c r="G20" s="244"/>
    </row>
    <row r="21" spans="1:8" s="83" customFormat="1" ht="15.6" x14ac:dyDescent="0.3">
      <c r="A21" s="236"/>
      <c r="B21" s="247"/>
      <c r="C21" s="239">
        <v>0</v>
      </c>
      <c r="D21" s="240"/>
      <c r="E21" s="236"/>
      <c r="F21" s="236"/>
      <c r="G21" s="244"/>
    </row>
    <row r="22" spans="1:8" s="83" customFormat="1" ht="15.6" x14ac:dyDescent="0.3">
      <c r="A22" s="236"/>
      <c r="B22" s="236"/>
      <c r="C22" s="243"/>
      <c r="D22" s="248">
        <f>SUM(C18:C21)</f>
        <v>0</v>
      </c>
      <c r="E22" s="236"/>
      <c r="F22" s="241"/>
      <c r="G22" s="244"/>
    </row>
    <row r="23" spans="1:8" s="83" customFormat="1" ht="15.6" x14ac:dyDescent="0.3">
      <c r="A23" s="236"/>
      <c r="B23" s="236"/>
      <c r="C23" s="243"/>
      <c r="D23" s="249"/>
      <c r="E23" s="236"/>
      <c r="F23" s="236"/>
      <c r="G23" s="244"/>
    </row>
    <row r="24" spans="1:8" s="83" customFormat="1" ht="15.6" x14ac:dyDescent="0.3">
      <c r="A24" s="236"/>
      <c r="B24" s="168" t="s">
        <v>62</v>
      </c>
      <c r="C24" s="8"/>
      <c r="D24" s="242">
        <f>SUM(D14-D22)</f>
        <v>21727.43</v>
      </c>
      <c r="E24" s="236"/>
      <c r="F24" s="236"/>
      <c r="G24" s="250">
        <f>SUM(D10-D24)</f>
        <v>0</v>
      </c>
    </row>
    <row r="25" spans="1:8" ht="15.6" x14ac:dyDescent="0.3">
      <c r="A25" s="83"/>
      <c r="B25" s="201"/>
      <c r="C25" s="201"/>
      <c r="D25" s="83"/>
      <c r="E25" s="83"/>
      <c r="F25" s="143"/>
      <c r="G25" s="116"/>
      <c r="H25" s="83"/>
    </row>
    <row r="26" spans="1:8" x14ac:dyDescent="0.3">
      <c r="A26" s="83"/>
      <c r="B26" s="273"/>
      <c r="C26" s="273"/>
      <c r="D26" s="88"/>
      <c r="E26" s="83"/>
      <c r="F26" s="143"/>
      <c r="G26" s="83"/>
      <c r="H26" s="83"/>
    </row>
    <row r="27" spans="1:8" x14ac:dyDescent="0.3">
      <c r="A27" s="83"/>
      <c r="B27" s="83"/>
      <c r="C27" s="83"/>
      <c r="D27" s="83"/>
      <c r="E27" s="83"/>
      <c r="F27" s="83"/>
      <c r="G27" s="83"/>
      <c r="H27" s="83"/>
    </row>
    <row r="28" spans="1:8" x14ac:dyDescent="0.3">
      <c r="A28" s="83"/>
      <c r="B28" s="83"/>
      <c r="C28" s="83"/>
      <c r="D28" s="83"/>
      <c r="E28" s="83"/>
      <c r="F28" s="83"/>
      <c r="G28" s="83"/>
      <c r="H28" s="83"/>
    </row>
    <row r="29" spans="1:8" x14ac:dyDescent="0.3">
      <c r="A29" s="83"/>
      <c r="B29" s="83"/>
      <c r="C29" s="83"/>
      <c r="D29" s="83"/>
      <c r="E29" s="83"/>
      <c r="F29" s="83"/>
      <c r="G29" s="83"/>
      <c r="H29" s="83"/>
    </row>
    <row r="30" spans="1:8" x14ac:dyDescent="0.3">
      <c r="A30" s="83"/>
      <c r="B30" s="83"/>
      <c r="C30" s="83"/>
      <c r="D30" s="83"/>
      <c r="E30" s="83"/>
      <c r="F30" s="83"/>
      <c r="G30" s="83"/>
      <c r="H30" s="83"/>
    </row>
    <row r="31" spans="1:8" x14ac:dyDescent="0.3">
      <c r="A31" s="83"/>
      <c r="B31" s="83"/>
      <c r="C31" s="83"/>
      <c r="D31" s="83"/>
      <c r="E31" s="83"/>
      <c r="F31" s="83"/>
      <c r="G31" s="83"/>
      <c r="H31" s="83"/>
    </row>
    <row r="48" spans="6:6" x14ac:dyDescent="0.3">
      <c r="F48" s="236"/>
    </row>
    <row r="49" spans="6:6" x14ac:dyDescent="0.3">
      <c r="F49" s="236"/>
    </row>
    <row r="50" spans="6:6" x14ac:dyDescent="0.3">
      <c r="F50" s="236"/>
    </row>
  </sheetData>
  <mergeCells count="12">
    <mergeCell ref="B26:C26"/>
    <mergeCell ref="B1:D1"/>
    <mergeCell ref="B2:D2"/>
    <mergeCell ref="B3:D3"/>
    <mergeCell ref="B5:C5"/>
    <mergeCell ref="B6:C6"/>
    <mergeCell ref="B8:C8"/>
    <mergeCell ref="B12:C12"/>
    <mergeCell ref="B13:C13"/>
    <mergeCell ref="B14:C14"/>
    <mergeCell ref="B15:C15"/>
    <mergeCell ref="B16:C1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50"/>
  <sheetViews>
    <sheetView tabSelected="1" workbookViewId="0">
      <selection activeCell="I40" sqref="I40"/>
    </sheetView>
  </sheetViews>
  <sheetFormatPr defaultRowHeight="14.4" x14ac:dyDescent="0.3"/>
  <cols>
    <col min="2" max="2" width="30.6640625" customWidth="1"/>
    <col min="3" max="3" width="10.33203125" bestFit="1" customWidth="1"/>
    <col min="4" max="4" width="3" customWidth="1"/>
    <col min="5" max="5" width="10.5546875" bestFit="1" customWidth="1"/>
    <col min="6" max="6" width="3" customWidth="1"/>
    <col min="7" max="7" width="10.33203125" bestFit="1" customWidth="1"/>
    <col min="8" max="8" width="2.88671875" customWidth="1"/>
    <col min="9" max="9" width="10.33203125" bestFit="1" customWidth="1"/>
    <col min="10" max="10" width="2.6640625" customWidth="1"/>
    <col min="11" max="13" width="11.33203125" bestFit="1" customWidth="1"/>
    <col min="15" max="15" width="11.5546875" bestFit="1" customWidth="1"/>
    <col min="17" max="17" width="12.6640625" bestFit="1" customWidth="1"/>
    <col min="18" max="18" width="11.5546875" bestFit="1" customWidth="1"/>
    <col min="19" max="19" width="11.5546875" style="121" customWidth="1"/>
    <col min="20" max="20" width="12.6640625" bestFit="1" customWidth="1"/>
    <col min="21" max="22" width="11.5546875" bestFit="1" customWidth="1"/>
  </cols>
  <sheetData>
    <row r="1" spans="1:23" x14ac:dyDescent="0.3">
      <c r="A1" s="11" t="s">
        <v>52</v>
      </c>
      <c r="C1" s="12"/>
      <c r="D1" s="10"/>
      <c r="E1" s="12"/>
      <c r="F1" s="10"/>
      <c r="G1" s="12"/>
      <c r="H1" s="12"/>
      <c r="I1" s="12"/>
      <c r="J1" s="12"/>
      <c r="L1" s="12"/>
      <c r="M1" s="13" t="s">
        <v>85</v>
      </c>
    </row>
    <row r="2" spans="1:23" x14ac:dyDescent="0.3">
      <c r="A2" s="10"/>
      <c r="B2" s="15"/>
      <c r="C2" s="12"/>
      <c r="D2" s="10"/>
      <c r="E2" s="12"/>
      <c r="F2" s="10"/>
      <c r="G2" s="12"/>
      <c r="H2" s="12"/>
      <c r="I2" s="12"/>
      <c r="J2" s="12"/>
      <c r="K2" s="10"/>
      <c r="L2" s="12"/>
      <c r="M2" s="14"/>
    </row>
    <row r="3" spans="1:23" ht="26.4" x14ac:dyDescent="0.3">
      <c r="A3" s="16"/>
      <c r="B3" s="17"/>
      <c r="C3" s="18" t="s">
        <v>25</v>
      </c>
      <c r="D3" s="19"/>
      <c r="E3" s="20" t="s">
        <v>26</v>
      </c>
      <c r="F3" s="21"/>
      <c r="G3" s="22" t="s">
        <v>27</v>
      </c>
      <c r="H3" s="23"/>
      <c r="I3" s="22" t="s">
        <v>28</v>
      </c>
      <c r="J3" s="24"/>
      <c r="K3" s="25" t="s">
        <v>29</v>
      </c>
      <c r="L3" s="26" t="s">
        <v>30</v>
      </c>
      <c r="M3" s="27" t="s">
        <v>31</v>
      </c>
      <c r="S3" s="121" t="s">
        <v>84</v>
      </c>
    </row>
    <row r="4" spans="1:23" x14ac:dyDescent="0.3">
      <c r="A4" s="13" t="s">
        <v>1</v>
      </c>
      <c r="B4" s="28"/>
      <c r="C4" s="178"/>
      <c r="D4" s="179"/>
      <c r="E4" s="31"/>
      <c r="F4" s="28"/>
      <c r="G4" s="29"/>
      <c r="H4" s="31"/>
      <c r="I4" s="29"/>
      <c r="J4" s="31"/>
      <c r="K4" s="32"/>
      <c r="L4" s="31"/>
      <c r="M4" s="33"/>
      <c r="Q4" s="168" t="s">
        <v>82</v>
      </c>
      <c r="S4" s="121" t="s">
        <v>83</v>
      </c>
    </row>
    <row r="5" spans="1:23" ht="15.6" x14ac:dyDescent="0.3">
      <c r="A5" s="10"/>
      <c r="B5" s="34" t="s">
        <v>5</v>
      </c>
      <c r="C5" s="106">
        <v>7000</v>
      </c>
      <c r="D5" s="36"/>
      <c r="E5" s="106">
        <v>7000</v>
      </c>
      <c r="F5" s="31"/>
      <c r="G5" s="35">
        <v>0</v>
      </c>
      <c r="H5" s="31"/>
      <c r="I5" s="35">
        <v>0</v>
      </c>
      <c r="J5" s="31"/>
      <c r="K5" s="37">
        <f>C5+E5+G5+I5</f>
        <v>14000</v>
      </c>
      <c r="L5" s="133">
        <v>14000</v>
      </c>
      <c r="M5" s="38">
        <f>SUM(L5-K5)</f>
        <v>0</v>
      </c>
      <c r="P5" s="158">
        <v>1</v>
      </c>
      <c r="Q5" s="152">
        <v>17073.759999999998</v>
      </c>
      <c r="R5" s="8"/>
      <c r="S5" s="8"/>
      <c r="T5" s="8"/>
    </row>
    <row r="6" spans="1:23" x14ac:dyDescent="0.3">
      <c r="A6" s="10"/>
      <c r="B6" s="34" t="s">
        <v>110</v>
      </c>
      <c r="C6" s="106">
        <v>94</v>
      </c>
      <c r="D6" s="30"/>
      <c r="E6" s="106">
        <v>52.8</v>
      </c>
      <c r="F6" s="28"/>
      <c r="G6" s="106">
        <v>27</v>
      </c>
      <c r="H6" s="31"/>
      <c r="I6" s="35">
        <v>0</v>
      </c>
      <c r="J6" s="31"/>
      <c r="K6" s="37">
        <f>SUM(C6:I6)</f>
        <v>173.8</v>
      </c>
      <c r="L6" s="133">
        <v>110</v>
      </c>
      <c r="M6" s="38">
        <f t="shared" ref="M6:M9" si="0">SUM(L6-K6)</f>
        <v>-63.800000000000011</v>
      </c>
      <c r="P6" s="158">
        <v>2</v>
      </c>
      <c r="Q6" s="153">
        <f>K5</f>
        <v>14000</v>
      </c>
      <c r="R6" s="8"/>
      <c r="S6" s="8"/>
      <c r="T6" s="8"/>
    </row>
    <row r="7" spans="1:23" x14ac:dyDescent="0.3">
      <c r="A7" s="39"/>
      <c r="B7" s="40" t="s">
        <v>32</v>
      </c>
      <c r="C7" s="106">
        <v>20.5</v>
      </c>
      <c r="D7" s="41"/>
      <c r="E7" s="106">
        <v>0</v>
      </c>
      <c r="F7" s="42"/>
      <c r="G7" s="35">
        <v>0</v>
      </c>
      <c r="H7" s="43"/>
      <c r="I7" s="124">
        <v>0</v>
      </c>
      <c r="J7" s="43"/>
      <c r="K7" s="37">
        <f t="shared" ref="K7:K11" si="1">C7+E7+G7+I7</f>
        <v>20.5</v>
      </c>
      <c r="L7" s="134">
        <v>0</v>
      </c>
      <c r="M7" s="38">
        <f>SUM(L7-K7)</f>
        <v>-20.5</v>
      </c>
      <c r="P7" s="158">
        <v>3</v>
      </c>
      <c r="Q7" s="160">
        <f>K13</f>
        <v>16776.23</v>
      </c>
      <c r="R7" s="8">
        <f>Q6</f>
        <v>14000</v>
      </c>
      <c r="S7" s="8"/>
      <c r="T7" s="154">
        <f>Q7-R7</f>
        <v>2776.2299999999996</v>
      </c>
    </row>
    <row r="8" spans="1:23" x14ac:dyDescent="0.3">
      <c r="A8" s="10"/>
      <c r="B8" s="34" t="s">
        <v>33</v>
      </c>
      <c r="C8" s="35">
        <v>243</v>
      </c>
      <c r="D8" s="30"/>
      <c r="E8" s="106">
        <v>1484</v>
      </c>
      <c r="F8" s="28"/>
      <c r="G8" s="35">
        <v>348.5</v>
      </c>
      <c r="H8" s="31"/>
      <c r="I8" s="35">
        <v>371</v>
      </c>
      <c r="J8" s="31"/>
      <c r="K8" s="37">
        <f>SUM(C8:I8)</f>
        <v>2446.5</v>
      </c>
      <c r="L8" s="133">
        <v>2784</v>
      </c>
      <c r="M8" s="38">
        <f>SUM(L8-K8)</f>
        <v>337.5</v>
      </c>
      <c r="P8" s="158">
        <v>4</v>
      </c>
      <c r="Q8" s="167">
        <f>SUM(K20:K21)</f>
        <v>5039.7300000000005</v>
      </c>
      <c r="R8" s="8"/>
      <c r="S8" s="8"/>
      <c r="T8" s="8"/>
    </row>
    <row r="9" spans="1:23" x14ac:dyDescent="0.3">
      <c r="A9" s="10"/>
      <c r="B9" s="34" t="s">
        <v>2</v>
      </c>
      <c r="C9" s="35">
        <v>0</v>
      </c>
      <c r="D9" s="30"/>
      <c r="E9" s="106">
        <v>0</v>
      </c>
      <c r="F9" s="28"/>
      <c r="G9" s="35">
        <v>0</v>
      </c>
      <c r="H9" s="31"/>
      <c r="I9" s="35">
        <v>0</v>
      </c>
      <c r="J9" s="31"/>
      <c r="K9" s="37">
        <f>C9+E9+G9+I9</f>
        <v>0</v>
      </c>
      <c r="L9" s="134">
        <v>0</v>
      </c>
      <c r="M9" s="38">
        <f t="shared" si="0"/>
        <v>0</v>
      </c>
      <c r="P9" s="158">
        <v>5</v>
      </c>
      <c r="Q9" s="155">
        <v>0</v>
      </c>
    </row>
    <row r="10" spans="1:23" x14ac:dyDescent="0.3">
      <c r="A10" s="10"/>
      <c r="B10" s="34" t="s">
        <v>34</v>
      </c>
      <c r="C10" s="106">
        <v>7.0000000000000007E-2</v>
      </c>
      <c r="D10" s="30"/>
      <c r="E10" s="106">
        <v>7.0000000000000007E-2</v>
      </c>
      <c r="F10" s="28"/>
      <c r="G10" s="106">
        <v>7.0000000000000007E-2</v>
      </c>
      <c r="H10" s="31"/>
      <c r="I10" s="124">
        <v>0.06</v>
      </c>
      <c r="J10" s="31"/>
      <c r="K10" s="37">
        <f>SUM(C10:I10)</f>
        <v>0.27</v>
      </c>
      <c r="L10" s="133">
        <v>3</v>
      </c>
      <c r="M10" s="38">
        <f>SUM(L10-K10)</f>
        <v>2.73</v>
      </c>
      <c r="O10" s="94"/>
      <c r="P10" s="158">
        <v>6</v>
      </c>
      <c r="Q10" s="8">
        <f>K43</f>
        <v>15753.78</v>
      </c>
      <c r="R10" s="8">
        <f>Q8</f>
        <v>5039.7300000000005</v>
      </c>
      <c r="S10" s="8"/>
      <c r="T10" s="154">
        <f>Q10-R10-S10</f>
        <v>10714.05</v>
      </c>
    </row>
    <row r="11" spans="1:23" ht="15" thickBot="1" x14ac:dyDescent="0.35">
      <c r="A11" s="10"/>
      <c r="B11" s="34" t="s">
        <v>8</v>
      </c>
      <c r="C11" s="35">
        <v>135.16</v>
      </c>
      <c r="D11" s="30"/>
      <c r="E11" s="106">
        <v>0</v>
      </c>
      <c r="F11" s="28"/>
      <c r="G11" s="35">
        <v>0</v>
      </c>
      <c r="H11" s="31"/>
      <c r="I11" s="35">
        <v>0</v>
      </c>
      <c r="J11" s="31"/>
      <c r="K11" s="37">
        <f t="shared" si="1"/>
        <v>135.16</v>
      </c>
      <c r="L11" s="133">
        <v>100</v>
      </c>
      <c r="M11" s="38">
        <f>SUM(L11-K11)</f>
        <v>-35.159999999999997</v>
      </c>
      <c r="P11" s="159">
        <v>7</v>
      </c>
      <c r="Q11" s="156">
        <f>Q5+Q6+T7</f>
        <v>33849.99</v>
      </c>
      <c r="R11" s="157">
        <f>Q8+Q9+T10</f>
        <v>15753.779999999999</v>
      </c>
      <c r="S11" s="157"/>
      <c r="T11" s="161">
        <f>Q11-R11</f>
        <v>18096.21</v>
      </c>
      <c r="V11" s="164"/>
    </row>
    <row r="12" spans="1:23" ht="16.2" thickBot="1" x14ac:dyDescent="0.35">
      <c r="A12" s="44"/>
      <c r="B12" s="45"/>
      <c r="C12" s="181"/>
      <c r="D12" s="46"/>
      <c r="E12" s="47"/>
      <c r="F12" s="48"/>
      <c r="G12" s="49"/>
      <c r="H12" s="50"/>
      <c r="I12" s="51"/>
      <c r="J12" s="50"/>
      <c r="K12" s="52"/>
      <c r="L12" s="135"/>
      <c r="M12" s="53"/>
      <c r="P12" s="158">
        <v>8</v>
      </c>
      <c r="Q12" s="147">
        <v>17852.23</v>
      </c>
      <c r="R12" s="147">
        <v>2877.75</v>
      </c>
      <c r="S12" s="147">
        <v>-25</v>
      </c>
      <c r="T12" s="161">
        <f>Q12+R12+S12</f>
        <v>20704.98</v>
      </c>
      <c r="V12" s="88">
        <f>SUM(T12-T11)</f>
        <v>2608.7700000000004</v>
      </c>
    </row>
    <row r="13" spans="1:23" x14ac:dyDescent="0.3">
      <c r="A13" s="13"/>
      <c r="B13" s="54" t="s">
        <v>35</v>
      </c>
      <c r="C13" s="55">
        <f>SUM(C5:C12)</f>
        <v>7492.73</v>
      </c>
      <c r="D13" s="56"/>
      <c r="E13" s="57">
        <f>SUM(E5:E12)</f>
        <v>8536.869999999999</v>
      </c>
      <c r="F13" s="58"/>
      <c r="G13" s="55">
        <f>SUM(G5:G12)</f>
        <v>375.57</v>
      </c>
      <c r="H13" s="58"/>
      <c r="I13" s="55">
        <f>SUM(I5:I12)</f>
        <v>371.06</v>
      </c>
      <c r="J13" s="58"/>
      <c r="K13" s="59">
        <f>SUM(C13:I13)</f>
        <v>16776.23</v>
      </c>
      <c r="L13" s="74">
        <f>SUM(L5:L12)</f>
        <v>16997</v>
      </c>
      <c r="M13" s="38">
        <f>SUM(L13-K13)</f>
        <v>220.77000000000044</v>
      </c>
      <c r="O13" s="94"/>
      <c r="P13" s="158">
        <v>9</v>
      </c>
      <c r="T13" s="8"/>
    </row>
    <row r="14" spans="1:23" x14ac:dyDescent="0.3">
      <c r="A14" s="13" t="s">
        <v>36</v>
      </c>
      <c r="B14" s="28"/>
      <c r="C14" s="29"/>
      <c r="D14" s="30"/>
      <c r="E14" s="31"/>
      <c r="F14" s="28"/>
      <c r="G14" s="29"/>
      <c r="H14" s="31"/>
      <c r="I14" s="60"/>
      <c r="J14" s="31"/>
      <c r="K14" s="32"/>
      <c r="L14" s="132"/>
      <c r="M14" s="61"/>
      <c r="P14" s="158">
        <v>10</v>
      </c>
      <c r="Q14">
        <v>0</v>
      </c>
      <c r="T14" s="164"/>
    </row>
    <row r="15" spans="1:23" x14ac:dyDescent="0.3">
      <c r="A15" s="10"/>
      <c r="B15" s="34" t="s">
        <v>37</v>
      </c>
      <c r="C15" s="35">
        <v>0</v>
      </c>
      <c r="D15" s="30"/>
      <c r="E15" s="35">
        <v>0</v>
      </c>
      <c r="F15" s="28"/>
      <c r="G15" s="35">
        <v>0</v>
      </c>
      <c r="H15" s="103"/>
      <c r="I15" s="35"/>
      <c r="J15" s="31"/>
      <c r="K15" s="37">
        <f>SUM(C15:I15)</f>
        <v>0</v>
      </c>
      <c r="L15" s="136">
        <v>0</v>
      </c>
      <c r="M15" s="62">
        <f t="shared" ref="M15:M17" si="2">SUM(L15-K15)</f>
        <v>0</v>
      </c>
      <c r="R15" s="108"/>
      <c r="S15" s="108"/>
    </row>
    <row r="16" spans="1:23" x14ac:dyDescent="0.3">
      <c r="A16" s="10"/>
      <c r="B16" s="34" t="s">
        <v>11</v>
      </c>
      <c r="C16" s="106">
        <v>181.86</v>
      </c>
      <c r="D16" s="30"/>
      <c r="E16" s="35">
        <v>0</v>
      </c>
      <c r="F16" s="28"/>
      <c r="G16" s="35">
        <v>0</v>
      </c>
      <c r="H16" s="103"/>
      <c r="I16" s="162"/>
      <c r="J16" s="31"/>
      <c r="K16" s="37">
        <f t="shared" ref="K16:K41" si="3">SUM(C16:I16)</f>
        <v>181.86</v>
      </c>
      <c r="L16" s="136">
        <v>190</v>
      </c>
      <c r="M16" s="62">
        <f>SUM(L16-K16)</f>
        <v>8.1399999999999864</v>
      </c>
      <c r="W16" s="166"/>
    </row>
    <row r="17" spans="1:20" ht="15.6" x14ac:dyDescent="0.3">
      <c r="A17" s="63"/>
      <c r="B17" s="40" t="s">
        <v>38</v>
      </c>
      <c r="C17" s="35">
        <v>0</v>
      </c>
      <c r="D17" s="41"/>
      <c r="E17" s="35">
        <v>0</v>
      </c>
      <c r="F17" s="42"/>
      <c r="G17" s="106">
        <v>0</v>
      </c>
      <c r="H17" s="104"/>
      <c r="I17" s="162"/>
      <c r="J17" s="43"/>
      <c r="K17" s="37">
        <f t="shared" si="3"/>
        <v>0</v>
      </c>
      <c r="L17" s="138">
        <v>325</v>
      </c>
      <c r="M17" s="62">
        <f t="shared" si="2"/>
        <v>325</v>
      </c>
      <c r="T17" s="147"/>
    </row>
    <row r="18" spans="1:20" x14ac:dyDescent="0.3">
      <c r="A18" s="10"/>
      <c r="B18" s="34" t="s">
        <v>39</v>
      </c>
      <c r="C18" s="35">
        <v>0</v>
      </c>
      <c r="D18" s="30"/>
      <c r="E18" s="35">
        <v>0</v>
      </c>
      <c r="F18" s="28"/>
      <c r="G18" s="35">
        <v>0</v>
      </c>
      <c r="H18" s="103"/>
      <c r="I18" s="162"/>
      <c r="J18" s="31"/>
      <c r="K18" s="37">
        <f t="shared" si="3"/>
        <v>0</v>
      </c>
      <c r="L18" s="139">
        <v>0</v>
      </c>
      <c r="M18" s="62">
        <f t="shared" ref="M18:M43" si="4">SUM(L18-K18)</f>
        <v>0</v>
      </c>
    </row>
    <row r="19" spans="1:20" x14ac:dyDescent="0.3">
      <c r="A19" s="10"/>
      <c r="B19" s="34" t="s">
        <v>40</v>
      </c>
      <c r="C19" s="106">
        <v>102.37</v>
      </c>
      <c r="D19" s="180"/>
      <c r="E19" s="35">
        <v>105.06</v>
      </c>
      <c r="F19" s="64"/>
      <c r="G19" s="106">
        <v>90.09</v>
      </c>
      <c r="H19" s="105"/>
      <c r="I19" s="162">
        <v>81.099999999999994</v>
      </c>
      <c r="J19" s="65"/>
      <c r="K19" s="37">
        <f>SUM(C19:I19)</f>
        <v>378.62</v>
      </c>
      <c r="L19" s="140">
        <v>600</v>
      </c>
      <c r="M19" s="62">
        <f t="shared" si="4"/>
        <v>221.38</v>
      </c>
    </row>
    <row r="20" spans="1:20" x14ac:dyDescent="0.3">
      <c r="A20" s="10"/>
      <c r="B20" s="34" t="s">
        <v>41</v>
      </c>
      <c r="C20" s="106">
        <v>1175.57</v>
      </c>
      <c r="D20" s="66"/>
      <c r="E20" s="35">
        <v>1220.77</v>
      </c>
      <c r="F20" s="28"/>
      <c r="G20" s="106">
        <v>1235.46</v>
      </c>
      <c r="H20" s="103"/>
      <c r="I20" s="162">
        <v>1257.93</v>
      </c>
      <c r="J20" s="31"/>
      <c r="K20" s="37">
        <f t="shared" si="3"/>
        <v>4889.7300000000005</v>
      </c>
      <c r="L20" s="140">
        <v>5000</v>
      </c>
      <c r="M20" s="62">
        <f t="shared" si="4"/>
        <v>110.26999999999953</v>
      </c>
      <c r="R20" s="79"/>
      <c r="S20" s="79"/>
    </row>
    <row r="21" spans="1:20" x14ac:dyDescent="0.3">
      <c r="A21" s="10"/>
      <c r="B21" s="34" t="s">
        <v>12</v>
      </c>
      <c r="C21" s="106">
        <v>150</v>
      </c>
      <c r="D21" s="66"/>
      <c r="E21" s="35">
        <v>0</v>
      </c>
      <c r="F21" s="28"/>
      <c r="G21" s="35">
        <v>0</v>
      </c>
      <c r="H21" s="103"/>
      <c r="I21" s="162"/>
      <c r="J21" s="31"/>
      <c r="K21" s="37">
        <f>SUM(C21:I21)</f>
        <v>150</v>
      </c>
      <c r="L21" s="141">
        <v>150</v>
      </c>
      <c r="M21" s="62">
        <f t="shared" si="4"/>
        <v>0</v>
      </c>
    </row>
    <row r="22" spans="1:20" x14ac:dyDescent="0.3">
      <c r="A22" s="10"/>
      <c r="B22" s="34" t="s">
        <v>42</v>
      </c>
      <c r="C22" s="35">
        <v>0</v>
      </c>
      <c r="D22" s="30"/>
      <c r="E22" s="35">
        <v>0</v>
      </c>
      <c r="F22" s="28"/>
      <c r="G22" s="35">
        <v>0</v>
      </c>
      <c r="H22" s="103"/>
      <c r="I22" s="162"/>
      <c r="J22" s="31"/>
      <c r="K22" s="37">
        <f t="shared" si="3"/>
        <v>0</v>
      </c>
      <c r="L22" s="138">
        <v>1000</v>
      </c>
      <c r="M22" s="62">
        <f t="shared" si="4"/>
        <v>1000</v>
      </c>
    </row>
    <row r="23" spans="1:20" x14ac:dyDescent="0.3">
      <c r="A23" s="10"/>
      <c r="B23" s="34" t="s">
        <v>43</v>
      </c>
      <c r="C23" s="35">
        <v>0</v>
      </c>
      <c r="D23" s="66"/>
      <c r="E23" s="35">
        <v>0</v>
      </c>
      <c r="F23" s="28"/>
      <c r="G23" s="35">
        <v>0</v>
      </c>
      <c r="H23" s="103"/>
      <c r="I23" s="162"/>
      <c r="J23" s="31"/>
      <c r="K23" s="37">
        <f t="shared" si="3"/>
        <v>0</v>
      </c>
      <c r="L23" s="138">
        <v>50</v>
      </c>
      <c r="M23" s="62">
        <f t="shared" si="4"/>
        <v>50</v>
      </c>
    </row>
    <row r="24" spans="1:20" x14ac:dyDescent="0.3">
      <c r="A24" s="10"/>
      <c r="B24" s="34" t="s">
        <v>13</v>
      </c>
      <c r="C24" s="106">
        <v>1093.27</v>
      </c>
      <c r="D24" s="180"/>
      <c r="E24" s="35">
        <v>34.119999999999997</v>
      </c>
      <c r="F24" s="64"/>
      <c r="G24" s="35">
        <v>0</v>
      </c>
      <c r="H24" s="105"/>
      <c r="I24" s="162">
        <v>895.05</v>
      </c>
      <c r="J24" s="65"/>
      <c r="K24" s="37">
        <f t="shared" si="3"/>
        <v>2022.4399999999998</v>
      </c>
      <c r="L24" s="138">
        <v>1500</v>
      </c>
      <c r="M24" s="62">
        <f t="shared" si="4"/>
        <v>-522.43999999999983</v>
      </c>
    </row>
    <row r="25" spans="1:20" x14ac:dyDescent="0.3">
      <c r="A25" s="10"/>
      <c r="B25" s="34" t="s">
        <v>66</v>
      </c>
      <c r="C25" s="35">
        <v>0</v>
      </c>
      <c r="D25" s="180"/>
      <c r="E25" s="35">
        <v>0</v>
      </c>
      <c r="F25" s="64"/>
      <c r="G25" s="35">
        <v>0</v>
      </c>
      <c r="H25" s="105"/>
      <c r="I25" s="162"/>
      <c r="J25" s="65"/>
      <c r="K25" s="37">
        <f t="shared" si="3"/>
        <v>0</v>
      </c>
      <c r="L25" s="138">
        <v>0</v>
      </c>
      <c r="M25" s="62">
        <f t="shared" si="4"/>
        <v>0</v>
      </c>
    </row>
    <row r="26" spans="1:20" x14ac:dyDescent="0.3">
      <c r="A26" s="10"/>
      <c r="B26" s="34" t="s">
        <v>14</v>
      </c>
      <c r="C26" s="35">
        <v>0</v>
      </c>
      <c r="D26" s="180"/>
      <c r="E26" s="35">
        <v>0</v>
      </c>
      <c r="F26" s="64"/>
      <c r="G26" s="106">
        <v>268</v>
      </c>
      <c r="H26" s="105"/>
      <c r="I26" s="162"/>
      <c r="J26" s="65"/>
      <c r="K26" s="37">
        <f t="shared" si="3"/>
        <v>268</v>
      </c>
      <c r="L26" s="137">
        <v>450</v>
      </c>
      <c r="M26" s="62">
        <f t="shared" si="4"/>
        <v>182</v>
      </c>
    </row>
    <row r="27" spans="1:20" x14ac:dyDescent="0.3">
      <c r="A27" s="10"/>
      <c r="B27" s="34" t="s">
        <v>15</v>
      </c>
      <c r="C27" s="106">
        <v>490</v>
      </c>
      <c r="D27" s="180"/>
      <c r="E27" s="35">
        <v>0</v>
      </c>
      <c r="F27" s="64"/>
      <c r="G27" s="35">
        <v>0</v>
      </c>
      <c r="H27" s="105"/>
      <c r="I27" s="162"/>
      <c r="J27" s="65"/>
      <c r="K27" s="37">
        <f>SUM(C27:I27)</f>
        <v>490</v>
      </c>
      <c r="L27" s="138">
        <v>500</v>
      </c>
      <c r="M27" s="62">
        <f t="shared" si="4"/>
        <v>10</v>
      </c>
    </row>
    <row r="28" spans="1:20" x14ac:dyDescent="0.3">
      <c r="A28" s="10"/>
      <c r="B28" s="34" t="s">
        <v>44</v>
      </c>
      <c r="C28" s="35">
        <v>0</v>
      </c>
      <c r="D28" s="180"/>
      <c r="E28" s="35">
        <v>0</v>
      </c>
      <c r="F28" s="64"/>
      <c r="G28" s="35">
        <v>0</v>
      </c>
      <c r="H28" s="105"/>
      <c r="I28" s="162"/>
      <c r="J28" s="65"/>
      <c r="K28" s="37">
        <f t="shared" si="3"/>
        <v>0</v>
      </c>
      <c r="L28" s="137">
        <v>1000</v>
      </c>
      <c r="M28" s="62">
        <f t="shared" si="4"/>
        <v>1000</v>
      </c>
    </row>
    <row r="29" spans="1:20" x14ac:dyDescent="0.3">
      <c r="A29" s="10"/>
      <c r="B29" s="34" t="s">
        <v>45</v>
      </c>
      <c r="C29" s="35">
        <v>0</v>
      </c>
      <c r="D29" s="30"/>
      <c r="E29" s="35">
        <v>0</v>
      </c>
      <c r="F29" s="28"/>
      <c r="G29" s="35">
        <v>0</v>
      </c>
      <c r="H29" s="103"/>
      <c r="I29" s="162"/>
      <c r="J29" s="31"/>
      <c r="K29" s="37">
        <f t="shared" si="3"/>
        <v>0</v>
      </c>
      <c r="L29" s="138">
        <v>250</v>
      </c>
      <c r="M29" s="62">
        <f t="shared" si="4"/>
        <v>250</v>
      </c>
    </row>
    <row r="30" spans="1:20" x14ac:dyDescent="0.3">
      <c r="A30" s="10"/>
      <c r="B30" s="34" t="s">
        <v>46</v>
      </c>
      <c r="C30" s="35">
        <v>0</v>
      </c>
      <c r="D30" s="30"/>
      <c r="E30" s="35">
        <v>0</v>
      </c>
      <c r="F30" s="28"/>
      <c r="G30" s="35">
        <v>0</v>
      </c>
      <c r="H30" s="103"/>
      <c r="I30" s="162"/>
      <c r="J30" s="31"/>
      <c r="K30" s="37">
        <f t="shared" si="3"/>
        <v>0</v>
      </c>
      <c r="L30" s="138">
        <v>0</v>
      </c>
      <c r="M30" s="62">
        <f t="shared" si="4"/>
        <v>0</v>
      </c>
    </row>
    <row r="31" spans="1:20" x14ac:dyDescent="0.3">
      <c r="A31" s="10"/>
      <c r="B31" s="34" t="s">
        <v>47</v>
      </c>
      <c r="C31" s="35">
        <v>0</v>
      </c>
      <c r="D31" s="30"/>
      <c r="E31" s="35">
        <v>0</v>
      </c>
      <c r="F31" s="28"/>
      <c r="G31" s="35">
        <v>0</v>
      </c>
      <c r="H31" s="103"/>
      <c r="I31" s="162"/>
      <c r="J31" s="31"/>
      <c r="K31" s="37">
        <f t="shared" si="3"/>
        <v>0</v>
      </c>
      <c r="L31" s="138">
        <v>0</v>
      </c>
      <c r="M31" s="62">
        <f t="shared" si="4"/>
        <v>0</v>
      </c>
    </row>
    <row r="32" spans="1:20" x14ac:dyDescent="0.3">
      <c r="A32" s="10"/>
      <c r="B32" s="34" t="s">
        <v>48</v>
      </c>
      <c r="C32" s="35">
        <v>1132.5</v>
      </c>
      <c r="D32" s="30"/>
      <c r="E32" s="35">
        <v>817.5</v>
      </c>
      <c r="F32" s="28"/>
      <c r="G32" s="35">
        <v>1688.25</v>
      </c>
      <c r="H32" s="103"/>
      <c r="I32" s="162"/>
      <c r="J32" s="31"/>
      <c r="K32" s="37">
        <f t="shared" si="3"/>
        <v>3638.25</v>
      </c>
      <c r="L32" s="138">
        <v>3270</v>
      </c>
      <c r="M32" s="62">
        <f t="shared" si="4"/>
        <v>-368.25</v>
      </c>
    </row>
    <row r="33" spans="1:15" x14ac:dyDescent="0.3">
      <c r="A33" s="10"/>
      <c r="B33" s="34" t="s">
        <v>49</v>
      </c>
      <c r="C33" s="35">
        <v>205</v>
      </c>
      <c r="D33" s="30"/>
      <c r="E33" s="35">
        <v>0</v>
      </c>
      <c r="F33" s="28"/>
      <c r="G33" s="35">
        <v>0</v>
      </c>
      <c r="H33" s="103"/>
      <c r="I33" s="162"/>
      <c r="J33" s="31"/>
      <c r="K33" s="37">
        <f>SUM(C33:I33)</f>
        <v>205</v>
      </c>
      <c r="L33" s="138">
        <v>1000</v>
      </c>
      <c r="M33" s="62">
        <f t="shared" si="4"/>
        <v>795</v>
      </c>
    </row>
    <row r="34" spans="1:15" x14ac:dyDescent="0.3">
      <c r="A34" s="10"/>
      <c r="B34" s="34" t="s">
        <v>77</v>
      </c>
      <c r="C34" s="35"/>
      <c r="D34" s="30"/>
      <c r="E34" s="35">
        <v>0</v>
      </c>
      <c r="F34" s="28"/>
      <c r="G34" s="106">
        <v>25</v>
      </c>
      <c r="H34" s="103"/>
      <c r="I34" s="162">
        <v>10.44</v>
      </c>
      <c r="J34" s="31"/>
      <c r="K34" s="37">
        <f>SUM(C34:I34)</f>
        <v>35.44</v>
      </c>
      <c r="L34" s="138">
        <v>240</v>
      </c>
      <c r="M34" s="62">
        <f t="shared" si="4"/>
        <v>204.56</v>
      </c>
    </row>
    <row r="35" spans="1:15" s="121" customFormat="1" x14ac:dyDescent="0.3">
      <c r="A35" s="10"/>
      <c r="B35" s="34" t="s">
        <v>92</v>
      </c>
      <c r="C35" s="35">
        <v>82</v>
      </c>
      <c r="D35" s="30"/>
      <c r="E35" s="35">
        <v>0</v>
      </c>
      <c r="F35" s="28"/>
      <c r="G35" s="35">
        <v>826</v>
      </c>
      <c r="H35" s="103"/>
      <c r="I35" s="162"/>
      <c r="J35" s="31"/>
      <c r="K35" s="37">
        <f>SUM(C35:I35)</f>
        <v>908</v>
      </c>
      <c r="L35" s="138">
        <v>881</v>
      </c>
      <c r="M35" s="62">
        <f t="shared" si="4"/>
        <v>-27</v>
      </c>
    </row>
    <row r="36" spans="1:15" s="121" customFormat="1" x14ac:dyDescent="0.3">
      <c r="A36" s="10"/>
      <c r="B36" s="34" t="s">
        <v>95</v>
      </c>
      <c r="C36" s="35">
        <v>0</v>
      </c>
      <c r="D36" s="30"/>
      <c r="E36" s="35">
        <v>0</v>
      </c>
      <c r="F36" s="28"/>
      <c r="G36" s="106">
        <v>126</v>
      </c>
      <c r="H36" s="103"/>
      <c r="I36" s="162"/>
      <c r="J36" s="31"/>
      <c r="K36" s="37">
        <f>SUM(C36:I36)</f>
        <v>126</v>
      </c>
      <c r="L36" s="138">
        <v>300</v>
      </c>
      <c r="M36" s="62">
        <f t="shared" si="4"/>
        <v>174</v>
      </c>
    </row>
    <row r="37" spans="1:15" s="121" customFormat="1" x14ac:dyDescent="0.3">
      <c r="A37" s="10"/>
      <c r="B37" s="34" t="s">
        <v>96</v>
      </c>
      <c r="C37" s="35">
        <v>0</v>
      </c>
      <c r="D37" s="30"/>
      <c r="E37" s="35">
        <v>0</v>
      </c>
      <c r="F37" s="28"/>
      <c r="G37" s="35">
        <v>0</v>
      </c>
      <c r="H37" s="103"/>
      <c r="I37" s="162"/>
      <c r="J37" s="31"/>
      <c r="K37" s="37">
        <f>SUM(C37:I37)</f>
        <v>0</v>
      </c>
      <c r="L37" s="138">
        <v>100</v>
      </c>
      <c r="M37" s="62">
        <f t="shared" si="4"/>
        <v>100</v>
      </c>
    </row>
    <row r="38" spans="1:15" x14ac:dyDescent="0.3">
      <c r="A38" s="63"/>
      <c r="B38" s="40" t="s">
        <v>17</v>
      </c>
      <c r="C38" s="35">
        <v>494.56</v>
      </c>
      <c r="D38" s="41"/>
      <c r="E38" s="35">
        <v>85</v>
      </c>
      <c r="F38" s="42"/>
      <c r="G38" s="35">
        <v>0</v>
      </c>
      <c r="H38" s="104"/>
      <c r="I38" s="162"/>
      <c r="J38" s="43"/>
      <c r="K38" s="37">
        <f t="shared" si="3"/>
        <v>579.55999999999995</v>
      </c>
      <c r="L38" s="138">
        <v>596</v>
      </c>
      <c r="M38" s="62">
        <f t="shared" si="4"/>
        <v>16.440000000000055</v>
      </c>
    </row>
    <row r="39" spans="1:15" x14ac:dyDescent="0.3">
      <c r="A39" s="10"/>
      <c r="B39" s="34" t="s">
        <v>50</v>
      </c>
      <c r="C39" s="35">
        <v>0</v>
      </c>
      <c r="D39" s="180"/>
      <c r="E39" s="35">
        <v>0</v>
      </c>
      <c r="F39" s="64"/>
      <c r="G39" s="35">
        <v>0</v>
      </c>
      <c r="H39" s="105"/>
      <c r="I39" s="162"/>
      <c r="J39" s="65"/>
      <c r="K39" s="37">
        <f t="shared" si="3"/>
        <v>0</v>
      </c>
      <c r="L39" s="138">
        <v>60</v>
      </c>
      <c r="M39" s="62">
        <f t="shared" si="4"/>
        <v>60</v>
      </c>
    </row>
    <row r="40" spans="1:15" x14ac:dyDescent="0.3">
      <c r="A40" s="10"/>
      <c r="B40" s="34" t="s">
        <v>16</v>
      </c>
      <c r="C40" s="106">
        <v>170.75</v>
      </c>
      <c r="D40" s="30"/>
      <c r="E40" s="35">
        <v>150</v>
      </c>
      <c r="F40" s="28"/>
      <c r="G40" s="35">
        <v>0</v>
      </c>
      <c r="H40" s="103"/>
      <c r="I40" s="162">
        <v>1265.24</v>
      </c>
      <c r="J40" s="31"/>
      <c r="K40" s="37">
        <f t="shared" si="3"/>
        <v>1585.99</v>
      </c>
      <c r="L40" s="138">
        <v>1105</v>
      </c>
      <c r="M40" s="62">
        <f t="shared" si="4"/>
        <v>-480.99</v>
      </c>
    </row>
    <row r="41" spans="1:15" x14ac:dyDescent="0.3">
      <c r="A41" s="10"/>
      <c r="B41" s="34" t="s">
        <v>51</v>
      </c>
      <c r="C41" s="35">
        <v>0</v>
      </c>
      <c r="D41" s="30"/>
      <c r="E41" s="35">
        <v>0</v>
      </c>
      <c r="F41" s="28"/>
      <c r="G41" s="106">
        <v>30</v>
      </c>
      <c r="H41" s="103"/>
      <c r="I41" s="162"/>
      <c r="J41" s="31"/>
      <c r="K41" s="37">
        <f t="shared" si="3"/>
        <v>30</v>
      </c>
      <c r="L41" s="138">
        <v>140</v>
      </c>
      <c r="M41" s="62">
        <f t="shared" si="4"/>
        <v>110</v>
      </c>
    </row>
    <row r="42" spans="1:15" x14ac:dyDescent="0.3">
      <c r="A42" s="44"/>
      <c r="B42" s="48" t="s">
        <v>18</v>
      </c>
      <c r="C42" s="78">
        <v>64.52</v>
      </c>
      <c r="D42" s="75"/>
      <c r="E42" s="78">
        <v>4.8</v>
      </c>
      <c r="F42" s="76"/>
      <c r="G42" s="107">
        <v>178.2</v>
      </c>
      <c r="H42" s="76"/>
      <c r="I42" s="163">
        <v>17.37</v>
      </c>
      <c r="J42" s="50"/>
      <c r="K42" s="77">
        <f>SUM(C42:I42)</f>
        <v>264.89</v>
      </c>
      <c r="L42" s="142">
        <v>200</v>
      </c>
      <c r="M42" s="67">
        <f t="shared" si="4"/>
        <v>-64.889999999999986</v>
      </c>
    </row>
    <row r="43" spans="1:15" x14ac:dyDescent="0.3">
      <c r="A43" s="13"/>
      <c r="B43" s="68" t="s">
        <v>35</v>
      </c>
      <c r="C43" s="69">
        <f>SUM(C16:C42)</f>
        <v>5342.4000000000005</v>
      </c>
      <c r="D43" s="70"/>
      <c r="E43" s="71">
        <f>SUM(E15:E42)</f>
        <v>2417.25</v>
      </c>
      <c r="F43" s="71"/>
      <c r="G43" s="69">
        <f>SUM(G15:G42)</f>
        <v>4467</v>
      </c>
      <c r="H43" s="71"/>
      <c r="I43" s="69">
        <f>SUM(I15:I42)</f>
        <v>3527.13</v>
      </c>
      <c r="J43" s="71"/>
      <c r="K43" s="72">
        <f>SUM(K15:K42)</f>
        <v>15753.78</v>
      </c>
      <c r="L43" s="73">
        <f>SUM(L15:L42)</f>
        <v>18907</v>
      </c>
      <c r="M43" s="62">
        <f t="shared" si="4"/>
        <v>3153.2199999999993</v>
      </c>
      <c r="O43" s="94"/>
    </row>
    <row r="44" spans="1:15" x14ac:dyDescent="0.3">
      <c r="I44" s="121"/>
    </row>
    <row r="45" spans="1:15" x14ac:dyDescent="0.3">
      <c r="B45" s="102" t="s">
        <v>5</v>
      </c>
      <c r="C45" s="131">
        <v>14000</v>
      </c>
      <c r="K45" s="79"/>
    </row>
    <row r="46" spans="1:15" s="121" customFormat="1" x14ac:dyDescent="0.3">
      <c r="B46" s="102" t="s">
        <v>80</v>
      </c>
      <c r="C46" s="131">
        <f>SUM(C45*2)</f>
        <v>28000</v>
      </c>
      <c r="K46" s="79"/>
    </row>
    <row r="47" spans="1:15" x14ac:dyDescent="0.3">
      <c r="B47" s="102" t="s">
        <v>97</v>
      </c>
      <c r="C47" s="131">
        <v>4705</v>
      </c>
    </row>
    <row r="48" spans="1:15" x14ac:dyDescent="0.3">
      <c r="B48" s="165" t="s">
        <v>81</v>
      </c>
      <c r="C48" s="131">
        <f>SUM(C46-C47)</f>
        <v>23295</v>
      </c>
      <c r="F48" s="236"/>
    </row>
    <row r="49" spans="6:6" x14ac:dyDescent="0.3">
      <c r="F49" s="236"/>
    </row>
    <row r="50" spans="6:6" x14ac:dyDescent="0.3">
      <c r="F50" s="236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89DAF-D951-4D35-883D-F572D4DA9739}">
  <sheetPr>
    <pageSetUpPr fitToPage="1"/>
  </sheetPr>
  <dimension ref="A1:H30"/>
  <sheetViews>
    <sheetView workbookViewId="0">
      <selection activeCell="D25" sqref="D25"/>
    </sheetView>
  </sheetViews>
  <sheetFormatPr defaultColWidth="9.109375" defaultRowHeight="14.4" x14ac:dyDescent="0.3"/>
  <cols>
    <col min="1" max="1" width="9.109375" style="121"/>
    <col min="2" max="2" width="32" style="121" customWidth="1"/>
    <col min="3" max="3" width="11.5546875" style="121" bestFit="1" customWidth="1"/>
    <col min="4" max="4" width="14.33203125" style="121" bestFit="1" customWidth="1"/>
    <col min="5" max="5" width="11.88671875" style="121" bestFit="1" customWidth="1"/>
    <col min="6" max="6" width="9.109375" style="121"/>
    <col min="7" max="7" width="12.6640625" style="121" bestFit="1" customWidth="1"/>
    <col min="8" max="16384" width="9.109375" style="121"/>
  </cols>
  <sheetData>
    <row r="1" spans="1:8" ht="23.4" x14ac:dyDescent="0.45">
      <c r="B1" s="266" t="s">
        <v>57</v>
      </c>
      <c r="C1" s="266"/>
      <c r="D1" s="266"/>
      <c r="E1" s="83"/>
      <c r="F1" s="83"/>
      <c r="G1" s="83"/>
      <c r="H1" s="83"/>
    </row>
    <row r="2" spans="1:8" ht="18" x14ac:dyDescent="0.35">
      <c r="B2" s="267" t="s">
        <v>64</v>
      </c>
      <c r="C2" s="267"/>
      <c r="D2" s="267"/>
      <c r="E2" s="83"/>
      <c r="F2" s="83"/>
      <c r="G2" s="83"/>
      <c r="H2" s="83"/>
    </row>
    <row r="3" spans="1:8" ht="15.6" x14ac:dyDescent="0.3">
      <c r="A3" s="83"/>
      <c r="B3" s="268" t="s">
        <v>131</v>
      </c>
      <c r="C3" s="268"/>
      <c r="D3" s="268"/>
      <c r="E3" s="83"/>
      <c r="F3" s="83"/>
      <c r="G3" s="83"/>
      <c r="H3" s="83"/>
    </row>
    <row r="4" spans="1:8" ht="23.4" x14ac:dyDescent="0.45">
      <c r="A4" s="83"/>
      <c r="B4" s="122"/>
      <c r="C4" s="83"/>
      <c r="D4" s="83"/>
      <c r="E4" s="83"/>
      <c r="F4" s="83"/>
      <c r="G4" s="83"/>
      <c r="H4" s="83"/>
    </row>
    <row r="5" spans="1:8" ht="15.75" customHeight="1" x14ac:dyDescent="0.3">
      <c r="A5" s="83"/>
      <c r="B5" s="274" t="s">
        <v>132</v>
      </c>
      <c r="C5" s="274"/>
      <c r="D5" s="184">
        <v>25074.84</v>
      </c>
      <c r="E5" s="143"/>
      <c r="F5" s="83"/>
      <c r="G5" s="83"/>
      <c r="H5" s="83"/>
    </row>
    <row r="6" spans="1:8" s="83" customFormat="1" x14ac:dyDescent="0.3">
      <c r="B6" s="274" t="s">
        <v>67</v>
      </c>
      <c r="C6" s="274"/>
      <c r="D6" s="206">
        <v>59.02</v>
      </c>
      <c r="E6" s="143"/>
    </row>
    <row r="7" spans="1:8" s="83" customFormat="1" x14ac:dyDescent="0.3">
      <c r="B7" s="235"/>
      <c r="C7" s="235"/>
      <c r="D7" s="191">
        <f>SUM(D5:D6)</f>
        <v>25133.86</v>
      </c>
      <c r="E7" s="143"/>
    </row>
    <row r="8" spans="1:8" s="83" customFormat="1" ht="15.6" x14ac:dyDescent="0.3">
      <c r="B8" s="274"/>
      <c r="C8" s="274"/>
      <c r="D8" s="191"/>
      <c r="E8" s="143"/>
      <c r="G8" s="116"/>
    </row>
    <row r="9" spans="1:8" s="83" customFormat="1" ht="15.6" x14ac:dyDescent="0.3">
      <c r="B9" s="235" t="s">
        <v>58</v>
      </c>
      <c r="C9" s="235"/>
      <c r="D9" s="206">
        <v>2067.42</v>
      </c>
      <c r="E9" s="11"/>
      <c r="G9" s="116"/>
    </row>
    <row r="10" spans="1:8" s="83" customFormat="1" ht="15.6" x14ac:dyDescent="0.3">
      <c r="B10" s="192" t="s">
        <v>59</v>
      </c>
      <c r="C10" s="235"/>
      <c r="D10" s="193">
        <f>D7-D9</f>
        <v>23066.440000000002</v>
      </c>
      <c r="E10" s="143"/>
      <c r="G10" s="116"/>
    </row>
    <row r="11" spans="1:8" s="83" customFormat="1" ht="15.6" x14ac:dyDescent="0.3">
      <c r="B11" s="235"/>
      <c r="C11" s="235"/>
      <c r="D11" s="191"/>
      <c r="E11" s="143"/>
      <c r="G11" s="116"/>
    </row>
    <row r="12" spans="1:8" s="83" customFormat="1" ht="15.6" x14ac:dyDescent="0.3">
      <c r="A12" s="143"/>
      <c r="B12" s="274" t="s">
        <v>60</v>
      </c>
      <c r="C12" s="274"/>
      <c r="D12" s="194">
        <v>20832.830000000002</v>
      </c>
      <c r="E12" s="195" t="s">
        <v>133</v>
      </c>
      <c r="F12" s="143"/>
      <c r="G12" s="116"/>
    </row>
    <row r="13" spans="1:8" s="83" customFormat="1" ht="15.6" x14ac:dyDescent="0.3">
      <c r="A13" s="143"/>
      <c r="B13" s="274" t="s">
        <v>61</v>
      </c>
      <c r="C13" s="274"/>
      <c r="D13" s="196">
        <v>2878</v>
      </c>
      <c r="E13" s="195" t="s">
        <v>133</v>
      </c>
      <c r="F13" s="143"/>
      <c r="G13" s="116"/>
    </row>
    <row r="14" spans="1:8" s="83" customFormat="1" ht="15.6" x14ac:dyDescent="0.3">
      <c r="A14" s="143"/>
      <c r="B14" s="274"/>
      <c r="C14" s="274"/>
      <c r="D14" s="191">
        <f>SUM(D12:D13)</f>
        <v>23710.83</v>
      </c>
      <c r="E14" s="143"/>
      <c r="F14" s="143"/>
      <c r="G14" s="116"/>
    </row>
    <row r="15" spans="1:8" s="83" customFormat="1" ht="15.6" x14ac:dyDescent="0.3">
      <c r="A15" s="143"/>
      <c r="B15" s="274"/>
      <c r="C15" s="274"/>
      <c r="D15" s="197"/>
      <c r="E15" s="143"/>
      <c r="F15" s="143"/>
      <c r="G15" s="116"/>
    </row>
    <row r="16" spans="1:8" s="83" customFormat="1" ht="15.6" x14ac:dyDescent="0.3">
      <c r="B16" s="275" t="s">
        <v>111</v>
      </c>
      <c r="C16" s="275"/>
      <c r="D16" s="191"/>
      <c r="E16" s="143"/>
      <c r="G16" s="116"/>
    </row>
    <row r="17" spans="1:8" s="83" customFormat="1" ht="15.6" x14ac:dyDescent="0.3">
      <c r="B17" s="275"/>
      <c r="C17" s="275"/>
      <c r="D17" s="191"/>
      <c r="E17" s="143"/>
      <c r="G17" s="116"/>
    </row>
    <row r="18" spans="1:8" s="83" customFormat="1" ht="15.6" x14ac:dyDescent="0.3">
      <c r="B18" s="235">
        <v>2057</v>
      </c>
      <c r="C18" s="191">
        <v>315</v>
      </c>
      <c r="D18" s="191"/>
      <c r="E18" s="143"/>
      <c r="G18" s="116"/>
    </row>
    <row r="19" spans="1:8" s="83" customFormat="1" ht="15.6" x14ac:dyDescent="0.3">
      <c r="B19" s="235">
        <v>2058</v>
      </c>
      <c r="C19" s="191">
        <v>315</v>
      </c>
      <c r="D19" s="191"/>
      <c r="E19" s="143"/>
      <c r="G19" s="116"/>
    </row>
    <row r="20" spans="1:8" s="83" customFormat="1" ht="15.6" x14ac:dyDescent="0.3">
      <c r="B20" s="198">
        <v>2067</v>
      </c>
      <c r="C20" s="196">
        <v>14.39</v>
      </c>
      <c r="D20" s="191"/>
      <c r="E20" s="143"/>
      <c r="G20" s="116"/>
    </row>
    <row r="21" spans="1:8" s="83" customFormat="1" ht="15.6" x14ac:dyDescent="0.3">
      <c r="B21" s="143"/>
      <c r="C21" s="235"/>
      <c r="D21" s="202">
        <f>SUM(C18:C20)</f>
        <v>644.39</v>
      </c>
      <c r="E21" s="143"/>
      <c r="F21" s="88"/>
      <c r="G21" s="116"/>
    </row>
    <row r="22" spans="1:8" s="83" customFormat="1" ht="15.6" x14ac:dyDescent="0.3">
      <c r="B22" s="143"/>
      <c r="C22" s="235"/>
      <c r="D22" s="213"/>
      <c r="E22" s="143"/>
      <c r="G22" s="116"/>
    </row>
    <row r="23" spans="1:8" s="83" customFormat="1" ht="15.6" x14ac:dyDescent="0.3">
      <c r="B23" s="200" t="s">
        <v>62</v>
      </c>
      <c r="C23" s="184"/>
      <c r="D23" s="193">
        <f>SUM(D14-D21)</f>
        <v>23066.440000000002</v>
      </c>
      <c r="E23" s="143"/>
      <c r="G23" s="171">
        <f>SUM(D10-D23)</f>
        <v>0</v>
      </c>
    </row>
    <row r="24" spans="1:8" ht="15.6" x14ac:dyDescent="0.3">
      <c r="A24" s="83"/>
      <c r="B24" s="235"/>
      <c r="C24" s="235"/>
      <c r="D24" s="143"/>
      <c r="E24" s="143"/>
      <c r="F24" s="83"/>
      <c r="G24" s="116"/>
      <c r="H24" s="83"/>
    </row>
    <row r="25" spans="1:8" x14ac:dyDescent="0.3">
      <c r="A25" s="83"/>
      <c r="B25" s="276"/>
      <c r="C25" s="276"/>
      <c r="D25" s="197"/>
      <c r="E25" s="143"/>
      <c r="F25" s="83"/>
      <c r="G25" s="83"/>
      <c r="H25" s="83"/>
    </row>
    <row r="26" spans="1:8" x14ac:dyDescent="0.3">
      <c r="A26" s="83"/>
      <c r="B26" s="83"/>
      <c r="C26" s="83"/>
      <c r="D26" s="83"/>
      <c r="E26" s="83"/>
      <c r="F26" s="83"/>
      <c r="G26" s="83"/>
      <c r="H26" s="83"/>
    </row>
    <row r="27" spans="1:8" x14ac:dyDescent="0.3">
      <c r="A27" s="83"/>
      <c r="B27" s="83"/>
      <c r="C27" s="83"/>
      <c r="D27" s="83"/>
      <c r="E27" s="83"/>
      <c r="F27" s="83"/>
      <c r="G27" s="83"/>
      <c r="H27" s="83"/>
    </row>
    <row r="28" spans="1:8" x14ac:dyDescent="0.3">
      <c r="A28" s="83"/>
      <c r="B28" s="83"/>
      <c r="C28" s="83"/>
      <c r="D28" s="83"/>
      <c r="E28" s="83"/>
      <c r="F28" s="83"/>
      <c r="G28" s="83"/>
      <c r="H28" s="83"/>
    </row>
    <row r="29" spans="1:8" x14ac:dyDescent="0.3">
      <c r="A29" s="83"/>
      <c r="B29" s="83"/>
      <c r="C29" s="83"/>
      <c r="D29" s="83"/>
      <c r="E29" s="83"/>
      <c r="F29" s="83"/>
      <c r="G29" s="83"/>
      <c r="H29" s="83"/>
    </row>
    <row r="30" spans="1:8" x14ac:dyDescent="0.3">
      <c r="A30" s="83"/>
      <c r="B30" s="83"/>
      <c r="C30" s="83"/>
      <c r="D30" s="83"/>
      <c r="E30" s="83"/>
      <c r="F30" s="83"/>
      <c r="G30" s="83"/>
      <c r="H30" s="83"/>
    </row>
  </sheetData>
  <mergeCells count="12">
    <mergeCell ref="B25:C25"/>
    <mergeCell ref="B1:D1"/>
    <mergeCell ref="B2:D2"/>
    <mergeCell ref="B3:D3"/>
    <mergeCell ref="B5:C5"/>
    <mergeCell ref="B6:C6"/>
    <mergeCell ref="B8:C8"/>
    <mergeCell ref="B12:C12"/>
    <mergeCell ref="B13:C13"/>
    <mergeCell ref="B14:C14"/>
    <mergeCell ref="B15:C15"/>
    <mergeCell ref="B16:C17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7AB4-18E0-446E-944B-570AC987A526}">
  <sheetPr>
    <pageSetUpPr fitToPage="1"/>
  </sheetPr>
  <dimension ref="A1:H31"/>
  <sheetViews>
    <sheetView workbookViewId="0">
      <selection activeCell="B23" sqref="B23"/>
    </sheetView>
  </sheetViews>
  <sheetFormatPr defaultColWidth="9.109375" defaultRowHeight="14.4" x14ac:dyDescent="0.3"/>
  <cols>
    <col min="1" max="1" width="9.109375" style="121"/>
    <col min="2" max="2" width="32" style="121" customWidth="1"/>
    <col min="3" max="3" width="11.5546875" style="121" bestFit="1" customWidth="1"/>
    <col min="4" max="4" width="14.33203125" style="121" bestFit="1" customWidth="1"/>
    <col min="5" max="5" width="11.88671875" style="121" bestFit="1" customWidth="1"/>
    <col min="6" max="6" width="9.109375" style="121"/>
    <col min="7" max="7" width="12.6640625" style="121" bestFit="1" customWidth="1"/>
    <col min="8" max="16384" width="9.109375" style="121"/>
  </cols>
  <sheetData>
    <row r="1" spans="1:8" ht="23.4" x14ac:dyDescent="0.45">
      <c r="B1" s="266" t="s">
        <v>57</v>
      </c>
      <c r="C1" s="266"/>
      <c r="D1" s="266"/>
      <c r="E1" s="83"/>
      <c r="F1" s="83"/>
      <c r="G1" s="83"/>
      <c r="H1" s="83"/>
    </row>
    <row r="2" spans="1:8" ht="18" x14ac:dyDescent="0.35">
      <c r="B2" s="267" t="s">
        <v>64</v>
      </c>
      <c r="C2" s="267"/>
      <c r="D2" s="267"/>
      <c r="E2" s="83"/>
      <c r="F2" s="83"/>
      <c r="G2" s="83"/>
      <c r="H2" s="83"/>
    </row>
    <row r="3" spans="1:8" ht="15.6" x14ac:dyDescent="0.3">
      <c r="A3" s="83"/>
      <c r="B3" s="268" t="s">
        <v>128</v>
      </c>
      <c r="C3" s="268"/>
      <c r="D3" s="268"/>
      <c r="E3" s="83"/>
      <c r="F3" s="83"/>
      <c r="G3" s="83"/>
      <c r="H3" s="83"/>
    </row>
    <row r="4" spans="1:8" ht="23.4" x14ac:dyDescent="0.45">
      <c r="A4" s="83"/>
      <c r="B4" s="122"/>
      <c r="C4" s="83"/>
      <c r="D4" s="83"/>
      <c r="E4" s="83"/>
      <c r="F4" s="83"/>
      <c r="G4" s="83"/>
      <c r="H4" s="83"/>
    </row>
    <row r="5" spans="1:8" ht="15.75" customHeight="1" x14ac:dyDescent="0.3">
      <c r="A5" s="83"/>
      <c r="B5" s="274" t="s">
        <v>129</v>
      </c>
      <c r="C5" s="274"/>
      <c r="D5" s="184">
        <v>24883.5</v>
      </c>
      <c r="E5" s="143"/>
      <c r="F5" s="143"/>
      <c r="G5" s="83"/>
      <c r="H5" s="83"/>
    </row>
    <row r="6" spans="1:8" s="83" customFormat="1" x14ac:dyDescent="0.3">
      <c r="B6" s="274" t="s">
        <v>67</v>
      </c>
      <c r="C6" s="274"/>
      <c r="D6" s="206">
        <v>312.02</v>
      </c>
      <c r="E6" s="143"/>
      <c r="F6" s="143"/>
    </row>
    <row r="7" spans="1:8" s="83" customFormat="1" x14ac:dyDescent="0.3">
      <c r="B7" s="210"/>
      <c r="C7" s="210"/>
      <c r="D7" s="191">
        <f>SUM(D5:D6)</f>
        <v>25195.52</v>
      </c>
      <c r="E7" s="143"/>
      <c r="F7" s="143"/>
    </row>
    <row r="8" spans="1:8" s="83" customFormat="1" ht="15.6" x14ac:dyDescent="0.3">
      <c r="B8" s="274"/>
      <c r="C8" s="274"/>
      <c r="D8" s="191"/>
      <c r="E8" s="143"/>
      <c r="F8" s="143"/>
      <c r="G8" s="116"/>
    </row>
    <row r="9" spans="1:8" s="83" customFormat="1" ht="15.6" x14ac:dyDescent="0.3">
      <c r="B9" s="210" t="s">
        <v>58</v>
      </c>
      <c r="C9" s="210"/>
      <c r="D9" s="206">
        <v>120.68</v>
      </c>
      <c r="E9" s="11"/>
      <c r="F9" s="143"/>
      <c r="G9" s="116"/>
    </row>
    <row r="10" spans="1:8" s="83" customFormat="1" ht="15.6" x14ac:dyDescent="0.3">
      <c r="B10" s="192" t="s">
        <v>59</v>
      </c>
      <c r="C10" s="210"/>
      <c r="D10" s="193">
        <f>D7-D9</f>
        <v>25074.84</v>
      </c>
      <c r="E10" s="143"/>
      <c r="F10" s="143"/>
      <c r="G10" s="116"/>
    </row>
    <row r="11" spans="1:8" s="83" customFormat="1" ht="15.6" x14ac:dyDescent="0.3">
      <c r="B11" s="210"/>
      <c r="C11" s="210"/>
      <c r="D11" s="191"/>
      <c r="E11" s="143"/>
      <c r="F11" s="143"/>
      <c r="G11" s="116"/>
    </row>
    <row r="12" spans="1:8" s="83" customFormat="1" ht="15.6" x14ac:dyDescent="0.3">
      <c r="B12" s="274" t="s">
        <v>60</v>
      </c>
      <c r="C12" s="274"/>
      <c r="D12" s="194">
        <v>22857.54</v>
      </c>
      <c r="E12" s="195" t="s">
        <v>130</v>
      </c>
      <c r="F12" s="143"/>
      <c r="G12" s="116"/>
    </row>
    <row r="13" spans="1:8" s="83" customFormat="1" ht="15.6" x14ac:dyDescent="0.3">
      <c r="B13" s="274" t="s">
        <v>61</v>
      </c>
      <c r="C13" s="274"/>
      <c r="D13" s="196">
        <v>2877.98</v>
      </c>
      <c r="E13" s="195" t="s">
        <v>130</v>
      </c>
      <c r="F13" s="143"/>
      <c r="G13" s="116"/>
    </row>
    <row r="14" spans="1:8" s="83" customFormat="1" ht="15.6" x14ac:dyDescent="0.3">
      <c r="B14" s="274"/>
      <c r="C14" s="274"/>
      <c r="D14" s="191">
        <f>SUM(D12:D13)</f>
        <v>25735.52</v>
      </c>
      <c r="E14" s="143"/>
      <c r="F14" s="143"/>
      <c r="G14" s="116"/>
    </row>
    <row r="15" spans="1:8" s="83" customFormat="1" ht="15.6" x14ac:dyDescent="0.3">
      <c r="B15" s="274"/>
      <c r="C15" s="274"/>
      <c r="D15" s="197"/>
      <c r="E15" s="143"/>
      <c r="F15" s="143"/>
      <c r="G15" s="116"/>
    </row>
    <row r="16" spans="1:8" s="83" customFormat="1" ht="15.6" x14ac:dyDescent="0.3">
      <c r="B16" s="275" t="s">
        <v>111</v>
      </c>
      <c r="C16" s="275"/>
      <c r="D16" s="191"/>
      <c r="E16" s="143"/>
      <c r="F16" s="143"/>
      <c r="G16" s="116"/>
    </row>
    <row r="17" spans="1:8" s="83" customFormat="1" ht="15.6" x14ac:dyDescent="0.3">
      <c r="B17" s="275"/>
      <c r="C17" s="275"/>
      <c r="D17" s="191"/>
      <c r="E17" s="143"/>
      <c r="F17" s="143"/>
      <c r="G17" s="116"/>
    </row>
    <row r="18" spans="1:8" s="83" customFormat="1" ht="15.6" x14ac:dyDescent="0.3">
      <c r="B18" s="210">
        <v>2057</v>
      </c>
      <c r="C18" s="191">
        <v>315</v>
      </c>
      <c r="D18" s="191"/>
      <c r="E18" s="143"/>
      <c r="F18" s="143"/>
      <c r="G18" s="116"/>
    </row>
    <row r="19" spans="1:8" s="83" customFormat="1" ht="15.6" x14ac:dyDescent="0.3">
      <c r="B19" s="210">
        <v>2058</v>
      </c>
      <c r="C19" s="191">
        <v>315</v>
      </c>
      <c r="D19" s="191"/>
      <c r="E19" s="143"/>
      <c r="F19" s="143"/>
      <c r="G19" s="116"/>
    </row>
    <row r="20" spans="1:8" s="83" customFormat="1" ht="15.6" x14ac:dyDescent="0.3">
      <c r="B20" s="198">
        <v>2063</v>
      </c>
      <c r="C20" s="194">
        <v>20.239999999999998</v>
      </c>
      <c r="D20" s="191"/>
      <c r="E20" s="143"/>
      <c r="F20" s="143"/>
      <c r="G20" s="116"/>
    </row>
    <row r="21" spans="1:8" s="83" customFormat="1" ht="15.6" x14ac:dyDescent="0.3">
      <c r="B21" s="198">
        <v>2064</v>
      </c>
      <c r="C21" s="196">
        <v>10.44</v>
      </c>
      <c r="D21" s="191"/>
      <c r="E21" s="143"/>
      <c r="F21" s="143"/>
      <c r="G21" s="116"/>
    </row>
    <row r="22" spans="1:8" s="83" customFormat="1" ht="15.6" x14ac:dyDescent="0.3">
      <c r="B22" s="143"/>
      <c r="C22" s="210"/>
      <c r="D22" s="202">
        <f>SUM(C18:C21)</f>
        <v>660.68000000000006</v>
      </c>
      <c r="E22" s="143"/>
      <c r="F22" s="197"/>
      <c r="G22" s="116"/>
    </row>
    <row r="23" spans="1:8" s="83" customFormat="1" ht="15.6" x14ac:dyDescent="0.3">
      <c r="B23" s="143"/>
      <c r="C23" s="210"/>
      <c r="D23" s="213"/>
      <c r="E23" s="143"/>
      <c r="F23" s="143"/>
      <c r="G23" s="116"/>
    </row>
    <row r="24" spans="1:8" s="83" customFormat="1" ht="15.6" x14ac:dyDescent="0.3">
      <c r="B24" s="200" t="s">
        <v>62</v>
      </c>
      <c r="C24" s="184"/>
      <c r="D24" s="193">
        <f>SUM(D14-D22)</f>
        <v>25074.84</v>
      </c>
      <c r="E24" s="143"/>
      <c r="F24" s="143"/>
      <c r="G24" s="171">
        <f>SUM(D10-D24)</f>
        <v>0</v>
      </c>
    </row>
    <row r="25" spans="1:8" ht="15.6" x14ac:dyDescent="0.3">
      <c r="A25" s="83"/>
      <c r="B25" s="210"/>
      <c r="C25" s="210"/>
      <c r="D25" s="143"/>
      <c r="E25" s="143"/>
      <c r="F25" s="143"/>
      <c r="G25" s="116"/>
      <c r="H25" s="83"/>
    </row>
    <row r="26" spans="1:8" x14ac:dyDescent="0.3">
      <c r="A26" s="83"/>
      <c r="B26" s="276"/>
      <c r="C26" s="276"/>
      <c r="D26" s="197"/>
      <c r="E26" s="143"/>
      <c r="F26" s="143"/>
      <c r="G26" s="83"/>
      <c r="H26" s="83"/>
    </row>
    <row r="27" spans="1:8" x14ac:dyDescent="0.3">
      <c r="A27" s="83"/>
      <c r="B27" s="83"/>
      <c r="C27" s="83"/>
      <c r="D27" s="83"/>
      <c r="E27" s="83"/>
      <c r="F27" s="83"/>
      <c r="G27" s="83"/>
      <c r="H27" s="83"/>
    </row>
    <row r="28" spans="1:8" x14ac:dyDescent="0.3">
      <c r="A28" s="83"/>
      <c r="B28" s="83"/>
      <c r="C28" s="83"/>
      <c r="D28" s="83"/>
      <c r="E28" s="83"/>
      <c r="F28" s="83"/>
      <c r="G28" s="83"/>
      <c r="H28" s="83"/>
    </row>
    <row r="29" spans="1:8" x14ac:dyDescent="0.3">
      <c r="A29" s="83"/>
      <c r="B29" s="83"/>
      <c r="C29" s="83"/>
      <c r="D29" s="83"/>
      <c r="E29" s="83"/>
      <c r="F29" s="83"/>
      <c r="G29" s="83"/>
      <c r="H29" s="83"/>
    </row>
    <row r="30" spans="1:8" x14ac:dyDescent="0.3">
      <c r="A30" s="83"/>
      <c r="B30" s="83"/>
      <c r="C30" s="83"/>
      <c r="D30" s="83"/>
      <c r="E30" s="83"/>
      <c r="F30" s="83"/>
      <c r="G30" s="83"/>
      <c r="H30" s="83"/>
    </row>
    <row r="31" spans="1:8" x14ac:dyDescent="0.3">
      <c r="A31" s="83"/>
      <c r="B31" s="83"/>
      <c r="C31" s="83"/>
      <c r="D31" s="83"/>
      <c r="E31" s="83"/>
      <c r="F31" s="83"/>
      <c r="G31" s="83"/>
      <c r="H31" s="83"/>
    </row>
  </sheetData>
  <mergeCells count="12">
    <mergeCell ref="B26:C26"/>
    <mergeCell ref="B1:D1"/>
    <mergeCell ref="B2:D2"/>
    <mergeCell ref="B3:D3"/>
    <mergeCell ref="B5:C5"/>
    <mergeCell ref="B6:C6"/>
    <mergeCell ref="B8:C8"/>
    <mergeCell ref="B12:C12"/>
    <mergeCell ref="B13:C13"/>
    <mergeCell ref="B14:C14"/>
    <mergeCell ref="B15:C15"/>
    <mergeCell ref="B16:C17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BA32-0BA2-438F-AD1B-FD6F51B4D29D}">
  <sheetPr>
    <pageSetUpPr fitToPage="1"/>
  </sheetPr>
  <dimension ref="A1:H31"/>
  <sheetViews>
    <sheetView workbookViewId="0">
      <selection activeCell="B28" sqref="B28"/>
    </sheetView>
  </sheetViews>
  <sheetFormatPr defaultColWidth="9.109375" defaultRowHeight="14.4" x14ac:dyDescent="0.3"/>
  <cols>
    <col min="1" max="1" width="9.109375" style="121"/>
    <col min="2" max="2" width="32" style="121" customWidth="1"/>
    <col min="3" max="3" width="11.5546875" style="121" bestFit="1" customWidth="1"/>
    <col min="4" max="4" width="14.33203125" style="121" bestFit="1" customWidth="1"/>
    <col min="5" max="5" width="11.88671875" style="121" bestFit="1" customWidth="1"/>
    <col min="6" max="16384" width="9.109375" style="121"/>
  </cols>
  <sheetData>
    <row r="1" spans="1:8" ht="23.4" x14ac:dyDescent="0.45">
      <c r="B1" s="271" t="s">
        <v>57</v>
      </c>
      <c r="C1" s="271"/>
      <c r="D1" s="271"/>
    </row>
    <row r="2" spans="1:8" ht="18" x14ac:dyDescent="0.35">
      <c r="B2" s="272" t="s">
        <v>64</v>
      </c>
      <c r="C2" s="272"/>
      <c r="D2" s="272"/>
    </row>
    <row r="3" spans="1:8" ht="15.6" x14ac:dyDescent="0.3">
      <c r="A3" s="83"/>
      <c r="B3" s="280" t="s">
        <v>117</v>
      </c>
      <c r="C3" s="268"/>
      <c r="D3" s="268"/>
      <c r="E3" s="83"/>
      <c r="F3" s="83"/>
      <c r="G3" s="83"/>
      <c r="H3" s="83"/>
    </row>
    <row r="4" spans="1:8" ht="23.4" x14ac:dyDescent="0.45">
      <c r="A4" s="83"/>
      <c r="B4" s="205"/>
      <c r="C4" s="143"/>
      <c r="D4" s="143"/>
      <c r="E4" s="143"/>
      <c r="F4" s="143"/>
      <c r="G4" s="83"/>
      <c r="H4" s="83"/>
    </row>
    <row r="5" spans="1:8" ht="15.75" customHeight="1" x14ac:dyDescent="0.3">
      <c r="A5" s="83"/>
      <c r="B5" s="274" t="s">
        <v>86</v>
      </c>
      <c r="C5" s="274"/>
      <c r="D5" s="184">
        <v>20704.98</v>
      </c>
      <c r="E5" s="143"/>
      <c r="F5" s="143"/>
      <c r="G5" s="83"/>
      <c r="H5" s="83"/>
    </row>
    <row r="6" spans="1:8" s="83" customFormat="1" x14ac:dyDescent="0.3">
      <c r="B6" s="274" t="s">
        <v>67</v>
      </c>
      <c r="C6" s="274"/>
      <c r="D6" s="206">
        <v>16056.62</v>
      </c>
      <c r="E6" s="143"/>
      <c r="F6" s="143"/>
      <c r="G6" s="143"/>
    </row>
    <row r="7" spans="1:8" s="83" customFormat="1" x14ac:dyDescent="0.3">
      <c r="B7" s="203"/>
      <c r="C7" s="203"/>
      <c r="D7" s="191">
        <f>SUM(D5:D6)</f>
        <v>36761.599999999999</v>
      </c>
      <c r="E7" s="143"/>
      <c r="F7" s="143"/>
      <c r="G7" s="143"/>
    </row>
    <row r="8" spans="1:8" s="83" customFormat="1" ht="15.6" x14ac:dyDescent="0.3">
      <c r="B8" s="274"/>
      <c r="C8" s="274"/>
      <c r="D8" s="191"/>
      <c r="E8" s="143"/>
      <c r="F8" s="143"/>
      <c r="G8" s="118"/>
    </row>
    <row r="9" spans="1:8" s="83" customFormat="1" ht="15.6" x14ac:dyDescent="0.3">
      <c r="B9" s="203" t="s">
        <v>58</v>
      </c>
      <c r="C9" s="203"/>
      <c r="D9" s="206">
        <v>7789.65</v>
      </c>
      <c r="E9" s="11"/>
      <c r="F9" s="143"/>
      <c r="G9" s="118"/>
    </row>
    <row r="10" spans="1:8" s="83" customFormat="1" ht="15.6" x14ac:dyDescent="0.3">
      <c r="B10" s="192" t="s">
        <v>59</v>
      </c>
      <c r="C10" s="203"/>
      <c r="D10" s="193">
        <f>D7-D9</f>
        <v>28971.949999999997</v>
      </c>
      <c r="E10" s="143"/>
      <c r="F10" s="143"/>
      <c r="G10" s="118"/>
    </row>
    <row r="11" spans="1:8" s="83" customFormat="1" ht="15.6" x14ac:dyDescent="0.3">
      <c r="B11" s="203"/>
      <c r="C11" s="203"/>
      <c r="D11" s="191"/>
      <c r="E11" s="143"/>
      <c r="F11" s="143"/>
      <c r="G11" s="118"/>
    </row>
    <row r="12" spans="1:8" s="83" customFormat="1" ht="15.6" x14ac:dyDescent="0.3">
      <c r="B12" s="274" t="s">
        <v>60</v>
      </c>
      <c r="C12" s="274"/>
      <c r="D12" s="194">
        <v>26214.04</v>
      </c>
      <c r="E12" s="195">
        <v>44500</v>
      </c>
      <c r="F12" s="143"/>
      <c r="G12" s="118"/>
    </row>
    <row r="13" spans="1:8" s="83" customFormat="1" ht="15.6" x14ac:dyDescent="0.3">
      <c r="B13" s="274" t="s">
        <v>61</v>
      </c>
      <c r="C13" s="274"/>
      <c r="D13" s="196">
        <v>2877.91</v>
      </c>
      <c r="E13" s="195">
        <v>44500</v>
      </c>
      <c r="F13" s="143"/>
      <c r="G13" s="118"/>
    </row>
    <row r="14" spans="1:8" s="83" customFormat="1" ht="15.6" x14ac:dyDescent="0.3">
      <c r="B14" s="274"/>
      <c r="C14" s="274"/>
      <c r="D14" s="191">
        <f>SUM(D12:D13)</f>
        <v>29091.95</v>
      </c>
      <c r="E14" s="143"/>
      <c r="F14" s="143"/>
      <c r="G14" s="118"/>
    </row>
    <row r="15" spans="1:8" s="83" customFormat="1" ht="15.6" x14ac:dyDescent="0.3">
      <c r="B15" s="274"/>
      <c r="C15" s="274"/>
      <c r="D15" s="197"/>
      <c r="E15" s="143"/>
      <c r="F15" s="143"/>
      <c r="G15" s="118"/>
    </row>
    <row r="16" spans="1:8" s="83" customFormat="1" ht="15.6" x14ac:dyDescent="0.3">
      <c r="B16" s="275" t="s">
        <v>111</v>
      </c>
      <c r="C16" s="275"/>
      <c r="D16" s="191"/>
      <c r="E16" s="143"/>
      <c r="F16" s="143"/>
      <c r="G16" s="118"/>
    </row>
    <row r="17" spans="1:8" s="83" customFormat="1" ht="15.6" x14ac:dyDescent="0.3">
      <c r="B17" s="275"/>
      <c r="C17" s="275"/>
      <c r="D17" s="191"/>
      <c r="E17" s="143"/>
      <c r="F17" s="143"/>
      <c r="G17" s="118"/>
    </row>
    <row r="18" spans="1:8" s="83" customFormat="1" ht="15.6" x14ac:dyDescent="0.3">
      <c r="B18" s="198">
        <v>2050</v>
      </c>
      <c r="C18" s="194">
        <v>90</v>
      </c>
      <c r="D18" s="191"/>
      <c r="E18" s="143"/>
      <c r="F18" s="143"/>
      <c r="G18" s="118"/>
    </row>
    <row r="19" spans="1:8" s="83" customFormat="1" ht="15.6" x14ac:dyDescent="0.3">
      <c r="B19" s="198">
        <v>2051</v>
      </c>
      <c r="C19" s="196">
        <v>30</v>
      </c>
      <c r="D19" s="191"/>
      <c r="E19" s="143"/>
      <c r="F19" s="143"/>
      <c r="G19" s="118"/>
    </row>
    <row r="20" spans="1:8" s="83" customFormat="1" ht="15.6" x14ac:dyDescent="0.3">
      <c r="B20" s="143"/>
      <c r="C20" s="203"/>
      <c r="D20" s="202">
        <f>SUM(C18:C19)</f>
        <v>120</v>
      </c>
      <c r="E20" s="143"/>
      <c r="F20" s="197"/>
      <c r="G20" s="118"/>
    </row>
    <row r="21" spans="1:8" s="83" customFormat="1" ht="15.6" x14ac:dyDescent="0.3">
      <c r="B21" s="143"/>
      <c r="C21" s="191"/>
      <c r="D21" s="199"/>
      <c r="E21" s="143"/>
      <c r="F21" s="197"/>
      <c r="G21" s="118"/>
    </row>
    <row r="22" spans="1:8" s="83" customFormat="1" ht="15.6" x14ac:dyDescent="0.3">
      <c r="B22" s="143"/>
      <c r="C22" s="203"/>
      <c r="D22" s="199"/>
      <c r="E22" s="143"/>
      <c r="F22" s="197"/>
      <c r="G22" s="118"/>
    </row>
    <row r="23" spans="1:8" s="83" customFormat="1" ht="15.6" x14ac:dyDescent="0.3">
      <c r="B23" s="143"/>
      <c r="C23" s="203"/>
      <c r="D23" s="199"/>
      <c r="E23" s="143"/>
      <c r="F23" s="143"/>
      <c r="G23" s="118"/>
    </row>
    <row r="24" spans="1:8" s="83" customFormat="1" ht="15.6" x14ac:dyDescent="0.3">
      <c r="B24" s="200" t="s">
        <v>62</v>
      </c>
      <c r="C24" s="184"/>
      <c r="D24" s="193">
        <f>SUM(D14-D20)+D21</f>
        <v>28971.95</v>
      </c>
      <c r="E24" s="143"/>
      <c r="F24" s="143"/>
      <c r="G24" s="171">
        <f>SUM(D10-D24)</f>
        <v>-3.637978807091713E-12</v>
      </c>
    </row>
    <row r="25" spans="1:8" ht="15.6" x14ac:dyDescent="0.3">
      <c r="A25" s="83"/>
      <c r="B25" s="201"/>
      <c r="C25" s="201"/>
      <c r="D25" s="83"/>
      <c r="E25" s="83"/>
      <c r="F25" s="83"/>
      <c r="G25" s="116"/>
      <c r="H25" s="83"/>
    </row>
    <row r="26" spans="1:8" x14ac:dyDescent="0.3">
      <c r="A26" s="83"/>
      <c r="B26" s="273"/>
      <c r="C26" s="273"/>
      <c r="D26" s="88"/>
      <c r="E26" s="83"/>
      <c r="F26" s="83"/>
      <c r="G26" s="83"/>
      <c r="H26" s="83"/>
    </row>
    <row r="27" spans="1:8" x14ac:dyDescent="0.3">
      <c r="A27" s="83"/>
      <c r="B27" s="83"/>
      <c r="C27" s="83"/>
      <c r="D27" s="83"/>
      <c r="E27" s="83"/>
      <c r="F27" s="83"/>
      <c r="G27" s="83"/>
      <c r="H27" s="83"/>
    </row>
    <row r="28" spans="1:8" x14ac:dyDescent="0.3">
      <c r="A28" s="83"/>
      <c r="B28" s="83"/>
      <c r="C28" s="83"/>
      <c r="E28" s="83"/>
      <c r="F28" s="83"/>
      <c r="G28" s="83"/>
      <c r="H28" s="83"/>
    </row>
    <row r="29" spans="1:8" x14ac:dyDescent="0.3">
      <c r="A29" s="83"/>
      <c r="B29" s="83"/>
      <c r="C29" s="83"/>
      <c r="D29" s="83"/>
      <c r="E29" s="83"/>
      <c r="F29" s="83"/>
      <c r="G29" s="83"/>
      <c r="H29" s="83"/>
    </row>
    <row r="30" spans="1:8" x14ac:dyDescent="0.3">
      <c r="A30" s="83"/>
      <c r="B30" s="83"/>
      <c r="C30" s="83"/>
      <c r="D30" s="83"/>
      <c r="E30" s="83"/>
      <c r="F30" s="83"/>
      <c r="G30" s="83"/>
      <c r="H30" s="83"/>
    </row>
    <row r="31" spans="1:8" x14ac:dyDescent="0.3">
      <c r="A31" s="83"/>
      <c r="B31" s="83"/>
      <c r="C31" s="83"/>
      <c r="D31" s="83"/>
      <c r="E31" s="83"/>
      <c r="F31" s="83"/>
      <c r="G31" s="83"/>
      <c r="H31" s="83"/>
    </row>
  </sheetData>
  <mergeCells count="12">
    <mergeCell ref="B26:C26"/>
    <mergeCell ref="B1:D1"/>
    <mergeCell ref="B2:D2"/>
    <mergeCell ref="B3:D3"/>
    <mergeCell ref="B5:C5"/>
    <mergeCell ref="B6:C6"/>
    <mergeCell ref="B8:C8"/>
    <mergeCell ref="B12:C12"/>
    <mergeCell ref="B13:C13"/>
    <mergeCell ref="B14:C14"/>
    <mergeCell ref="B15:C15"/>
    <mergeCell ref="B16:C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35BD2-D504-45DB-8C06-99FADFD08370}">
  <sheetPr>
    <pageSetUpPr fitToPage="1"/>
  </sheetPr>
  <dimension ref="A1:H32"/>
  <sheetViews>
    <sheetView workbookViewId="0">
      <selection activeCell="B10" sqref="B10"/>
    </sheetView>
  </sheetViews>
  <sheetFormatPr defaultColWidth="9.109375" defaultRowHeight="14.4" x14ac:dyDescent="0.3"/>
  <cols>
    <col min="1" max="1" width="9.109375" style="121"/>
    <col min="2" max="2" width="32" style="121" customWidth="1"/>
    <col min="3" max="3" width="11.5546875" style="121" bestFit="1" customWidth="1"/>
    <col min="4" max="4" width="14.33203125" style="121" bestFit="1" customWidth="1"/>
    <col min="5" max="5" width="11.88671875" style="121" bestFit="1" customWidth="1"/>
    <col min="6" max="16384" width="9.109375" style="121"/>
  </cols>
  <sheetData>
    <row r="1" spans="1:8" ht="23.4" x14ac:dyDescent="0.45">
      <c r="B1" s="271" t="s">
        <v>57</v>
      </c>
      <c r="C1" s="271"/>
      <c r="D1" s="271"/>
    </row>
    <row r="2" spans="1:8" ht="18" x14ac:dyDescent="0.35">
      <c r="B2" s="272" t="s">
        <v>64</v>
      </c>
      <c r="C2" s="272"/>
      <c r="D2" s="272"/>
    </row>
    <row r="3" spans="1:8" ht="15.6" x14ac:dyDescent="0.3">
      <c r="A3" s="83"/>
      <c r="B3" s="280" t="s">
        <v>119</v>
      </c>
      <c r="C3" s="268"/>
      <c r="D3" s="268"/>
      <c r="E3" s="83"/>
      <c r="F3" s="83"/>
      <c r="G3" s="83"/>
      <c r="H3" s="83"/>
    </row>
    <row r="4" spans="1:8" ht="23.4" x14ac:dyDescent="0.45">
      <c r="A4" s="83"/>
      <c r="B4" s="205"/>
      <c r="C4" s="143"/>
      <c r="D4" s="143"/>
      <c r="E4" s="143"/>
      <c r="F4" s="143"/>
      <c r="G4" s="83"/>
      <c r="H4" s="83"/>
    </row>
    <row r="5" spans="1:8" ht="15.75" customHeight="1" x14ac:dyDescent="0.3">
      <c r="A5" s="83"/>
      <c r="B5" s="274" t="s">
        <v>86</v>
      </c>
      <c r="C5" s="274"/>
      <c r="D5" s="184">
        <v>20704.98</v>
      </c>
      <c r="E5" s="143"/>
      <c r="F5" s="143"/>
      <c r="G5" s="83"/>
      <c r="H5" s="83"/>
    </row>
    <row r="6" spans="1:8" s="83" customFormat="1" x14ac:dyDescent="0.3">
      <c r="B6" s="274" t="s">
        <v>67</v>
      </c>
      <c r="C6" s="274"/>
      <c r="D6" s="206">
        <v>16111.15</v>
      </c>
      <c r="E6" s="143"/>
      <c r="F6" s="143"/>
      <c r="G6" s="143"/>
    </row>
    <row r="7" spans="1:8" s="83" customFormat="1" x14ac:dyDescent="0.3">
      <c r="B7" s="204"/>
      <c r="C7" s="204"/>
      <c r="D7" s="191">
        <f>SUM(D5:D6)</f>
        <v>36816.129999999997</v>
      </c>
      <c r="E7" s="143"/>
      <c r="F7" s="143"/>
      <c r="G7" s="143"/>
    </row>
    <row r="8" spans="1:8" s="83" customFormat="1" ht="15.6" x14ac:dyDescent="0.3">
      <c r="B8" s="274"/>
      <c r="C8" s="274"/>
      <c r="D8" s="191"/>
      <c r="E8" s="143"/>
      <c r="F8" s="143"/>
      <c r="G8" s="118"/>
    </row>
    <row r="9" spans="1:8" s="83" customFormat="1" ht="15.6" x14ac:dyDescent="0.3">
      <c r="B9" s="204" t="s">
        <v>58</v>
      </c>
      <c r="C9" s="204"/>
      <c r="D9" s="206">
        <v>9406.1</v>
      </c>
      <c r="E9" s="11"/>
      <c r="F9" s="143"/>
      <c r="G9" s="118"/>
    </row>
    <row r="10" spans="1:8" s="83" customFormat="1" ht="15.6" x14ac:dyDescent="0.3">
      <c r="B10" s="192" t="s">
        <v>59</v>
      </c>
      <c r="C10" s="204"/>
      <c r="D10" s="193">
        <f>D7-D9</f>
        <v>27410.03</v>
      </c>
      <c r="E10" s="143"/>
      <c r="F10" s="143"/>
      <c r="G10" s="118"/>
    </row>
    <row r="11" spans="1:8" s="83" customFormat="1" ht="15.6" x14ac:dyDescent="0.3">
      <c r="B11" s="204"/>
      <c r="C11" s="204"/>
      <c r="D11" s="191"/>
      <c r="E11" s="143"/>
      <c r="F11" s="143"/>
      <c r="G11" s="118"/>
    </row>
    <row r="12" spans="1:8" s="83" customFormat="1" ht="15.6" x14ac:dyDescent="0.3">
      <c r="B12" s="274" t="s">
        <v>60</v>
      </c>
      <c r="C12" s="274"/>
      <c r="D12" s="207">
        <v>26037.84</v>
      </c>
      <c r="E12" s="208" t="s">
        <v>118</v>
      </c>
      <c r="F12" s="143"/>
      <c r="G12" s="118"/>
    </row>
    <row r="13" spans="1:8" s="83" customFormat="1" ht="15.6" x14ac:dyDescent="0.3">
      <c r="B13" s="274" t="s">
        <v>61</v>
      </c>
      <c r="C13" s="274"/>
      <c r="D13" s="196">
        <v>2877.94</v>
      </c>
      <c r="E13" s="208" t="s">
        <v>118</v>
      </c>
      <c r="F13" s="143"/>
      <c r="G13" s="118"/>
    </row>
    <row r="14" spans="1:8" s="83" customFormat="1" ht="15.6" x14ac:dyDescent="0.3">
      <c r="B14" s="274"/>
      <c r="C14" s="274"/>
      <c r="D14" s="191">
        <f>SUM(D12:D13)</f>
        <v>28915.78</v>
      </c>
      <c r="E14" s="143"/>
      <c r="F14" s="143"/>
      <c r="G14" s="118"/>
    </row>
    <row r="15" spans="1:8" s="83" customFormat="1" ht="15.6" x14ac:dyDescent="0.3">
      <c r="B15" s="274"/>
      <c r="C15" s="274"/>
      <c r="D15" s="197"/>
      <c r="E15" s="143"/>
      <c r="F15" s="143"/>
      <c r="G15" s="118"/>
    </row>
    <row r="16" spans="1:8" s="83" customFormat="1" ht="15.6" x14ac:dyDescent="0.3">
      <c r="B16" s="275" t="s">
        <v>111</v>
      </c>
      <c r="C16" s="275"/>
      <c r="D16" s="191"/>
      <c r="E16" s="143"/>
      <c r="F16" s="143"/>
      <c r="G16" s="118"/>
    </row>
    <row r="17" spans="1:8" s="83" customFormat="1" ht="15.6" x14ac:dyDescent="0.3">
      <c r="B17" s="275"/>
      <c r="C17" s="275"/>
      <c r="D17" s="191"/>
      <c r="E17" s="143"/>
      <c r="F17" s="143"/>
      <c r="G17" s="118"/>
    </row>
    <row r="18" spans="1:8" s="83" customFormat="1" ht="15.6" x14ac:dyDescent="0.3">
      <c r="B18" s="198">
        <v>2055</v>
      </c>
      <c r="C18" s="194">
        <v>465.75</v>
      </c>
      <c r="D18" s="191"/>
      <c r="E18" s="143"/>
      <c r="F18" s="143"/>
      <c r="G18" s="118"/>
    </row>
    <row r="19" spans="1:8" s="83" customFormat="1" ht="15.6" x14ac:dyDescent="0.3">
      <c r="B19" s="198">
        <v>2054</v>
      </c>
      <c r="C19" s="194">
        <v>918</v>
      </c>
      <c r="D19" s="191"/>
      <c r="E19" s="143"/>
      <c r="F19" s="143"/>
      <c r="G19" s="118"/>
    </row>
    <row r="20" spans="1:8" s="83" customFormat="1" ht="15.6" x14ac:dyDescent="0.3">
      <c r="B20" s="198">
        <v>2052</v>
      </c>
      <c r="C20" s="196">
        <v>122</v>
      </c>
      <c r="D20" s="191"/>
      <c r="E20" s="143"/>
      <c r="F20" s="143"/>
      <c r="G20" s="118"/>
    </row>
    <row r="21" spans="1:8" s="83" customFormat="1" ht="15.6" x14ac:dyDescent="0.3">
      <c r="B21" s="143"/>
      <c r="C21" s="204"/>
      <c r="D21" s="202">
        <f>SUM(C18:C20)</f>
        <v>1505.75</v>
      </c>
      <c r="E21" s="143"/>
      <c r="F21" s="197"/>
      <c r="G21" s="118"/>
    </row>
    <row r="22" spans="1:8" s="83" customFormat="1" ht="15.6" x14ac:dyDescent="0.3">
      <c r="B22" s="143"/>
      <c r="C22" s="191"/>
      <c r="D22" s="199"/>
      <c r="E22" s="143"/>
      <c r="F22" s="197"/>
      <c r="G22" s="118"/>
    </row>
    <row r="23" spans="1:8" s="83" customFormat="1" ht="15.6" x14ac:dyDescent="0.3">
      <c r="B23" s="143"/>
      <c r="C23" s="204"/>
      <c r="D23" s="199"/>
      <c r="E23" s="143"/>
      <c r="F23" s="197"/>
      <c r="G23" s="118"/>
    </row>
    <row r="24" spans="1:8" s="83" customFormat="1" ht="15.6" x14ac:dyDescent="0.3">
      <c r="B24" s="143"/>
      <c r="C24" s="204"/>
      <c r="D24" s="199"/>
      <c r="E24" s="143"/>
      <c r="F24" s="143"/>
      <c r="G24" s="118"/>
    </row>
    <row r="25" spans="1:8" s="83" customFormat="1" ht="15.6" x14ac:dyDescent="0.3">
      <c r="B25" s="200" t="s">
        <v>62</v>
      </c>
      <c r="C25" s="184"/>
      <c r="D25" s="193">
        <f>SUM(D14-D21)+D22</f>
        <v>27410.03</v>
      </c>
      <c r="E25" s="143"/>
      <c r="F25" s="143"/>
      <c r="G25" s="171">
        <f>SUM(D10-D25)</f>
        <v>0</v>
      </c>
    </row>
    <row r="26" spans="1:8" ht="15.6" x14ac:dyDescent="0.3">
      <c r="A26" s="83"/>
      <c r="B26" s="201"/>
      <c r="C26" s="201"/>
      <c r="D26" s="83"/>
      <c r="E26" s="83"/>
      <c r="F26" s="83"/>
      <c r="G26" s="116"/>
      <c r="H26" s="83"/>
    </row>
    <row r="27" spans="1:8" x14ac:dyDescent="0.3">
      <c r="A27" s="83"/>
      <c r="B27" s="273"/>
      <c r="C27" s="273"/>
      <c r="D27" s="88"/>
      <c r="E27" s="83"/>
      <c r="F27" s="83"/>
      <c r="G27" s="83"/>
      <c r="H27" s="83"/>
    </row>
    <row r="28" spans="1:8" x14ac:dyDescent="0.3">
      <c r="A28" s="83"/>
      <c r="B28" s="83"/>
      <c r="C28" s="83"/>
      <c r="D28" s="83"/>
      <c r="E28" s="83"/>
      <c r="F28" s="83"/>
      <c r="G28" s="83"/>
      <c r="H28" s="83"/>
    </row>
    <row r="29" spans="1:8" x14ac:dyDescent="0.3">
      <c r="A29" s="83"/>
      <c r="B29" s="83"/>
      <c r="C29" s="83"/>
      <c r="E29" s="83"/>
      <c r="F29" s="83"/>
      <c r="G29" s="83"/>
      <c r="H29" s="83"/>
    </row>
    <row r="30" spans="1:8" x14ac:dyDescent="0.3">
      <c r="A30" s="83"/>
      <c r="B30" s="83"/>
      <c r="C30" s="83"/>
      <c r="D30" s="83"/>
      <c r="E30" s="83"/>
      <c r="F30" s="83"/>
      <c r="G30" s="83"/>
      <c r="H30" s="83"/>
    </row>
    <row r="31" spans="1:8" x14ac:dyDescent="0.3">
      <c r="A31" s="83"/>
      <c r="B31" s="83"/>
      <c r="C31" s="83"/>
      <c r="D31" s="83"/>
      <c r="E31" s="83"/>
      <c r="F31" s="83"/>
      <c r="G31" s="83"/>
      <c r="H31" s="83"/>
    </row>
    <row r="32" spans="1:8" x14ac:dyDescent="0.3">
      <c r="A32" s="83"/>
      <c r="B32" s="83"/>
      <c r="C32" s="83"/>
      <c r="D32" s="83"/>
      <c r="E32" s="83"/>
      <c r="F32" s="83"/>
      <c r="G32" s="83"/>
      <c r="H32" s="83"/>
    </row>
  </sheetData>
  <mergeCells count="12">
    <mergeCell ref="B27:C27"/>
    <mergeCell ref="B1:D1"/>
    <mergeCell ref="B2:D2"/>
    <mergeCell ref="B3:D3"/>
    <mergeCell ref="B5:C5"/>
    <mergeCell ref="B6:C6"/>
    <mergeCell ref="B8:C8"/>
    <mergeCell ref="B12:C12"/>
    <mergeCell ref="B13:C13"/>
    <mergeCell ref="B14:C14"/>
    <mergeCell ref="B15:C15"/>
    <mergeCell ref="B16:C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BD0A3-E4F1-4118-9111-849930E43895}">
  <sheetPr codeName="Sheet7">
    <pageSetUpPr fitToPage="1"/>
  </sheetPr>
  <dimension ref="A1:K65"/>
  <sheetViews>
    <sheetView workbookViewId="0">
      <pane xSplit="5" ySplit="1" topLeftCell="F23" activePane="bottomRight" state="frozenSplit"/>
      <selection activeCell="B28" sqref="B28"/>
      <selection pane="topRight" activeCell="B28" sqref="B28"/>
      <selection pane="bottomLeft" activeCell="B28" sqref="B28"/>
      <selection pane="bottomRight" activeCell="F41" sqref="F41"/>
    </sheetView>
  </sheetViews>
  <sheetFormatPr defaultRowHeight="14.4" x14ac:dyDescent="0.3"/>
  <cols>
    <col min="1" max="4" width="3" style="3" customWidth="1"/>
    <col min="5" max="5" width="25.5546875" style="3" customWidth="1"/>
    <col min="6" max="6" width="14.33203125" bestFit="1" customWidth="1"/>
    <col min="7" max="7" width="11.33203125" customWidth="1"/>
    <col min="8" max="10" width="11.5546875" bestFit="1" customWidth="1"/>
  </cols>
  <sheetData>
    <row r="1" spans="1:6" s="5" customFormat="1" ht="15" thickBot="1" x14ac:dyDescent="0.35">
      <c r="A1" s="4"/>
      <c r="B1" s="4"/>
      <c r="C1" s="4"/>
      <c r="D1" s="4"/>
      <c r="E1" s="89"/>
      <c r="F1" s="90" t="s">
        <v>65</v>
      </c>
    </row>
    <row r="2" spans="1:6" ht="15" thickTop="1" x14ac:dyDescent="0.3">
      <c r="A2" s="1"/>
      <c r="B2" s="7" t="s">
        <v>0</v>
      </c>
      <c r="C2" s="1"/>
      <c r="D2" s="1"/>
      <c r="E2" s="1"/>
      <c r="F2" s="2"/>
    </row>
    <row r="3" spans="1:6" x14ac:dyDescent="0.3">
      <c r="A3" s="1"/>
      <c r="B3" s="1"/>
      <c r="C3" s="7" t="s">
        <v>1</v>
      </c>
      <c r="D3" s="1"/>
      <c r="E3" s="1"/>
      <c r="F3" s="2"/>
    </row>
    <row r="4" spans="1:6" x14ac:dyDescent="0.3">
      <c r="A4" s="1"/>
      <c r="B4" s="1"/>
      <c r="C4" s="7"/>
      <c r="D4" s="1"/>
      <c r="E4" s="1"/>
      <c r="F4" s="2"/>
    </row>
    <row r="5" spans="1:6" x14ac:dyDescent="0.3">
      <c r="A5" s="1"/>
      <c r="B5" s="1"/>
      <c r="C5" s="1"/>
      <c r="D5" s="1" t="s">
        <v>3</v>
      </c>
      <c r="E5" s="1"/>
      <c r="F5" s="173">
        <v>7.0000000000000007E-2</v>
      </c>
    </row>
    <row r="6" spans="1:6" s="121" customFormat="1" x14ac:dyDescent="0.3">
      <c r="A6" s="1"/>
      <c r="B6" s="1"/>
      <c r="C6" s="1"/>
      <c r="D6" s="1" t="s">
        <v>4</v>
      </c>
      <c r="E6" s="1"/>
      <c r="F6" s="173">
        <v>94</v>
      </c>
    </row>
    <row r="7" spans="1:6" s="121" customFormat="1" x14ac:dyDescent="0.3">
      <c r="A7" s="1"/>
      <c r="B7" s="1"/>
      <c r="C7" s="1"/>
      <c r="D7" s="1" t="s">
        <v>32</v>
      </c>
      <c r="E7" s="1"/>
      <c r="F7" s="173">
        <v>20.5</v>
      </c>
    </row>
    <row r="8" spans="1:6" x14ac:dyDescent="0.3">
      <c r="A8" s="1"/>
      <c r="B8" s="1"/>
      <c r="C8" s="1"/>
      <c r="D8" s="1" t="s">
        <v>5</v>
      </c>
      <c r="E8" s="1"/>
      <c r="F8" s="173">
        <v>7000</v>
      </c>
    </row>
    <row r="9" spans="1:6" x14ac:dyDescent="0.3">
      <c r="A9" s="1"/>
      <c r="B9" s="1"/>
      <c r="C9" s="1"/>
      <c r="D9" s="1" t="s">
        <v>6</v>
      </c>
      <c r="E9" s="1"/>
      <c r="F9" s="92"/>
    </row>
    <row r="10" spans="1:6" s="121" customFormat="1" x14ac:dyDescent="0.3">
      <c r="A10" s="1"/>
      <c r="B10" s="1"/>
      <c r="C10" s="1"/>
      <c r="D10" s="1"/>
      <c r="E10" s="1" t="s">
        <v>70</v>
      </c>
      <c r="F10" s="173">
        <v>101</v>
      </c>
    </row>
    <row r="11" spans="1:6" s="121" customFormat="1" x14ac:dyDescent="0.3">
      <c r="A11" s="1"/>
      <c r="B11" s="1"/>
      <c r="C11" s="1"/>
      <c r="D11" s="1"/>
      <c r="E11" s="1" t="s">
        <v>71</v>
      </c>
      <c r="F11" s="173">
        <v>92.5</v>
      </c>
    </row>
    <row r="12" spans="1:6" x14ac:dyDescent="0.3">
      <c r="A12" s="1"/>
      <c r="B12" s="1"/>
      <c r="C12" s="1"/>
      <c r="D12" s="1"/>
      <c r="E12" s="1" t="s">
        <v>89</v>
      </c>
      <c r="F12" s="173">
        <v>33</v>
      </c>
    </row>
    <row r="13" spans="1:6" ht="15" thickBot="1" x14ac:dyDescent="0.35">
      <c r="A13" s="1"/>
      <c r="B13" s="1"/>
      <c r="C13" s="1"/>
      <c r="D13" s="1"/>
      <c r="E13" s="1" t="s">
        <v>90</v>
      </c>
      <c r="F13" s="174">
        <v>16.5</v>
      </c>
    </row>
    <row r="14" spans="1:6" x14ac:dyDescent="0.3">
      <c r="A14" s="1"/>
      <c r="B14" s="1"/>
      <c r="C14" s="1"/>
      <c r="D14" s="1" t="s">
        <v>7</v>
      </c>
      <c r="E14" s="1"/>
      <c r="F14" s="130">
        <f>ROUND(SUM(F9:F13),5)</f>
        <v>243</v>
      </c>
    </row>
    <row r="15" spans="1:6" ht="15" thickBot="1" x14ac:dyDescent="0.35">
      <c r="A15" s="1"/>
      <c r="B15" s="1"/>
      <c r="C15" s="1"/>
      <c r="D15" s="1" t="s">
        <v>8</v>
      </c>
      <c r="E15" s="1"/>
      <c r="F15" s="130">
        <v>135.16</v>
      </c>
    </row>
    <row r="16" spans="1:6" ht="15" thickBot="1" x14ac:dyDescent="0.35">
      <c r="A16" s="1"/>
      <c r="B16" s="1"/>
      <c r="C16" s="1" t="s">
        <v>9</v>
      </c>
      <c r="D16" s="1"/>
      <c r="E16" s="1"/>
      <c r="F16" s="175">
        <f>ROUND(SUM(F4:F7)+SUM(F8:F8)+SUM(F14:F15),5)</f>
        <v>7492.73</v>
      </c>
    </row>
    <row r="17" spans="1:6" x14ac:dyDescent="0.3">
      <c r="A17" s="1"/>
      <c r="B17" s="1"/>
      <c r="C17" s="1"/>
      <c r="D17" s="1"/>
      <c r="E17" s="1"/>
      <c r="F17" s="92"/>
    </row>
    <row r="18" spans="1:6" x14ac:dyDescent="0.3">
      <c r="A18" s="1"/>
      <c r="B18" s="1"/>
      <c r="C18" s="7" t="s">
        <v>10</v>
      </c>
      <c r="D18" s="1"/>
      <c r="E18" s="85"/>
      <c r="F18" s="92"/>
    </row>
    <row r="19" spans="1:6" x14ac:dyDescent="0.3">
      <c r="A19" s="1"/>
      <c r="B19" s="1"/>
      <c r="C19" s="1"/>
      <c r="D19" s="1" t="s">
        <v>11</v>
      </c>
      <c r="E19" s="1"/>
      <c r="F19" s="2">
        <v>181.86</v>
      </c>
    </row>
    <row r="20" spans="1:6" s="121" customFormat="1" x14ac:dyDescent="0.3">
      <c r="A20" s="1"/>
      <c r="B20" s="1"/>
      <c r="C20" s="1"/>
      <c r="D20" s="1" t="s">
        <v>12</v>
      </c>
      <c r="E20" s="1"/>
      <c r="F20" s="2">
        <v>150</v>
      </c>
    </row>
    <row r="21" spans="1:6" x14ac:dyDescent="0.3">
      <c r="A21" s="1"/>
      <c r="B21" s="1"/>
      <c r="C21" s="1"/>
      <c r="D21" s="1" t="s">
        <v>55</v>
      </c>
      <c r="E21" s="1"/>
      <c r="F21" s="2">
        <v>102.37</v>
      </c>
    </row>
    <row r="22" spans="1:6" x14ac:dyDescent="0.3">
      <c r="A22" s="1"/>
      <c r="B22" s="1"/>
      <c r="C22" s="1"/>
      <c r="D22" s="1" t="s">
        <v>56</v>
      </c>
      <c r="E22" s="1"/>
      <c r="F22" s="2">
        <v>1175.57</v>
      </c>
    </row>
    <row r="23" spans="1:6" s="121" customFormat="1" x14ac:dyDescent="0.3">
      <c r="A23" s="1"/>
      <c r="B23" s="1"/>
      <c r="C23" s="1"/>
      <c r="D23" s="1" t="s">
        <v>13</v>
      </c>
      <c r="E23" s="1"/>
      <c r="F23" s="2">
        <v>1093.27</v>
      </c>
    </row>
    <row r="24" spans="1:6" x14ac:dyDescent="0.3">
      <c r="A24" s="1"/>
      <c r="B24" s="1"/>
      <c r="C24" s="1"/>
      <c r="D24" s="1" t="s">
        <v>15</v>
      </c>
      <c r="E24" s="1"/>
      <c r="F24" s="2">
        <v>490</v>
      </c>
    </row>
    <row r="25" spans="1:6" x14ac:dyDescent="0.3">
      <c r="A25" s="1"/>
      <c r="B25" s="1"/>
      <c r="C25" s="1"/>
      <c r="D25" s="1" t="s">
        <v>16</v>
      </c>
      <c r="E25" s="1"/>
      <c r="F25" s="2">
        <v>170.75</v>
      </c>
    </row>
    <row r="26" spans="1:6" s="121" customFormat="1" x14ac:dyDescent="0.3">
      <c r="A26" s="1"/>
      <c r="B26" s="1"/>
      <c r="C26" s="1"/>
      <c r="D26" s="1" t="s">
        <v>69</v>
      </c>
      <c r="E26" s="1"/>
      <c r="F26" s="2"/>
    </row>
    <row r="27" spans="1:6" s="121" customFormat="1" x14ac:dyDescent="0.3">
      <c r="A27" s="1"/>
      <c r="B27" s="1"/>
      <c r="C27" s="1"/>
      <c r="D27" s="1"/>
      <c r="E27" s="1" t="s">
        <v>78</v>
      </c>
      <c r="F27" s="2">
        <v>315</v>
      </c>
    </row>
    <row r="28" spans="1:6" s="121" customFormat="1" ht="15" thickBot="1" x14ac:dyDescent="0.35">
      <c r="A28" s="1"/>
      <c r="B28" s="1"/>
      <c r="C28" s="1"/>
      <c r="D28" s="1"/>
      <c r="E28" s="1" t="s">
        <v>91</v>
      </c>
      <c r="F28" s="97">
        <v>817.5</v>
      </c>
    </row>
    <row r="29" spans="1:6" s="121" customFormat="1" x14ac:dyDescent="0.3">
      <c r="A29" s="1"/>
      <c r="B29" s="1"/>
      <c r="C29" s="1"/>
      <c r="D29" s="1" t="s">
        <v>72</v>
      </c>
      <c r="E29" s="1"/>
      <c r="F29" s="176">
        <f>SUM(F27:F28)</f>
        <v>1132.5</v>
      </c>
    </row>
    <row r="30" spans="1:6" s="121" customFormat="1" x14ac:dyDescent="0.3">
      <c r="A30" s="1"/>
      <c r="B30" s="1"/>
      <c r="C30" s="1"/>
      <c r="D30" s="1" t="s">
        <v>92</v>
      </c>
      <c r="E30" s="1"/>
      <c r="F30" s="96">
        <v>82</v>
      </c>
    </row>
    <row r="31" spans="1:6" s="121" customFormat="1" x14ac:dyDescent="0.3">
      <c r="A31" s="1"/>
      <c r="B31" s="1"/>
      <c r="C31" s="1"/>
      <c r="D31" s="1" t="s">
        <v>73</v>
      </c>
      <c r="E31" s="1"/>
      <c r="F31" s="96">
        <v>205</v>
      </c>
    </row>
    <row r="32" spans="1:6" x14ac:dyDescent="0.3">
      <c r="A32" s="1"/>
      <c r="B32" s="1"/>
      <c r="C32" s="1"/>
      <c r="D32" s="1" t="s">
        <v>17</v>
      </c>
      <c r="E32" s="1"/>
      <c r="F32" s="96">
        <v>494.56</v>
      </c>
    </row>
    <row r="33" spans="1:9" ht="15" thickBot="1" x14ac:dyDescent="0.35">
      <c r="A33" s="1"/>
      <c r="B33" s="1"/>
      <c r="C33" s="1"/>
      <c r="D33" s="1" t="s">
        <v>18</v>
      </c>
      <c r="E33" s="1"/>
      <c r="F33" s="96">
        <v>64.52</v>
      </c>
    </row>
    <row r="34" spans="1:9" ht="15" thickBot="1" x14ac:dyDescent="0.35">
      <c r="A34" s="1"/>
      <c r="B34" s="1"/>
      <c r="C34" s="1" t="s">
        <v>19</v>
      </c>
      <c r="D34" s="1"/>
      <c r="E34" s="1"/>
      <c r="F34" s="98">
        <f>SUM(F29:F33)+SUM(F19:F25)</f>
        <v>5342.4</v>
      </c>
      <c r="G34" s="121"/>
    </row>
    <row r="35" spans="1:9" ht="15" thickBot="1" x14ac:dyDescent="0.35">
      <c r="A35" s="1"/>
      <c r="B35" s="1"/>
      <c r="C35" s="1"/>
      <c r="D35" s="1" t="s">
        <v>20</v>
      </c>
      <c r="E35" s="1"/>
      <c r="F35" s="99">
        <f>SUM(F16-F34)</f>
        <v>2150.33</v>
      </c>
    </row>
    <row r="36" spans="1:9" ht="15" thickBot="1" x14ac:dyDescent="0.35">
      <c r="A36" s="1"/>
      <c r="B36" s="1"/>
      <c r="C36" s="1" t="s">
        <v>63</v>
      </c>
      <c r="D36" s="1"/>
      <c r="E36" s="1"/>
      <c r="F36" s="100">
        <f>F35</f>
        <v>2150.33</v>
      </c>
    </row>
    <row r="37" spans="1:9" ht="15" thickTop="1" x14ac:dyDescent="0.3">
      <c r="A37" s="1"/>
      <c r="B37" s="1"/>
      <c r="C37" s="85"/>
      <c r="D37" s="85"/>
      <c r="E37" s="85"/>
      <c r="F37" s="93"/>
    </row>
    <row r="38" spans="1:9" x14ac:dyDescent="0.3">
      <c r="A38" s="1"/>
      <c r="B38" s="1"/>
      <c r="C38" s="87" t="s">
        <v>21</v>
      </c>
      <c r="D38" s="85"/>
      <c r="E38" s="85"/>
      <c r="F38" s="95"/>
    </row>
    <row r="39" spans="1:9" x14ac:dyDescent="0.3">
      <c r="A39" s="1"/>
      <c r="B39" s="1"/>
      <c r="C39" s="85"/>
      <c r="D39" s="85" t="s">
        <v>93</v>
      </c>
      <c r="E39" s="85"/>
      <c r="F39" s="130">
        <v>20704.98</v>
      </c>
    </row>
    <row r="40" spans="1:9" x14ac:dyDescent="0.3">
      <c r="A40" s="1"/>
      <c r="B40" s="1"/>
      <c r="C40" s="85"/>
      <c r="D40" s="85" t="s">
        <v>94</v>
      </c>
      <c r="E40" s="85"/>
      <c r="F40" s="127">
        <f>SUM(F35)</f>
        <v>2150.33</v>
      </c>
    </row>
    <row r="41" spans="1:9" x14ac:dyDescent="0.3">
      <c r="A41" s="1"/>
      <c r="B41" s="1"/>
      <c r="C41" s="85"/>
      <c r="D41" s="85" t="s">
        <v>21</v>
      </c>
      <c r="E41" s="85"/>
      <c r="F41" s="145">
        <f>SUM(F39:F40)</f>
        <v>22855.309999999998</v>
      </c>
    </row>
    <row r="42" spans="1:9" x14ac:dyDescent="0.3">
      <c r="A42" s="1"/>
      <c r="B42" s="1"/>
      <c r="C42" s="85"/>
      <c r="D42" s="85"/>
      <c r="E42" s="85"/>
      <c r="F42" s="130"/>
    </row>
    <row r="43" spans="1:9" s="3" customFormat="1" ht="12" x14ac:dyDescent="0.25">
      <c r="A43" s="1"/>
      <c r="B43" s="1"/>
      <c r="C43" s="87" t="s">
        <v>22</v>
      </c>
      <c r="D43" s="85"/>
      <c r="E43" s="85"/>
      <c r="F43" s="130"/>
      <c r="G43" s="86"/>
    </row>
    <row r="44" spans="1:9" ht="12.75" customHeight="1" x14ac:dyDescent="0.3">
      <c r="A44" s="1"/>
      <c r="C44" s="85"/>
      <c r="D44" s="85"/>
      <c r="E44" s="85" t="s">
        <v>23</v>
      </c>
      <c r="F44" s="128">
        <v>20168.990000000002</v>
      </c>
      <c r="G44" s="9">
        <v>44377</v>
      </c>
    </row>
    <row r="45" spans="1:9" ht="12.75" customHeight="1" x14ac:dyDescent="0.3">
      <c r="B45" s="1"/>
      <c r="C45" s="85"/>
      <c r="D45" s="85"/>
      <c r="E45" s="85" t="s">
        <v>24</v>
      </c>
      <c r="F45" s="129">
        <v>2877.82</v>
      </c>
      <c r="G45" s="9">
        <v>44377</v>
      </c>
    </row>
    <row r="46" spans="1:9" ht="12.75" customHeight="1" x14ac:dyDescent="0.3">
      <c r="A46" s="85"/>
      <c r="B46" s="85"/>
      <c r="C46" s="85"/>
      <c r="D46" s="85"/>
      <c r="E46" s="85" t="s">
        <v>53</v>
      </c>
      <c r="F46" s="127">
        <v>-191.5</v>
      </c>
    </row>
    <row r="47" spans="1:9" x14ac:dyDescent="0.3">
      <c r="B47" s="85"/>
      <c r="C47" s="85"/>
      <c r="D47" s="85"/>
      <c r="E47" s="85"/>
      <c r="F47" s="101">
        <f>SUM(F44:F46)</f>
        <v>22855.31</v>
      </c>
    </row>
    <row r="48" spans="1:9" x14ac:dyDescent="0.3">
      <c r="B48" s="85"/>
      <c r="C48" s="85"/>
      <c r="D48" s="85"/>
      <c r="E48" s="85" t="s">
        <v>54</v>
      </c>
      <c r="F48" s="130"/>
      <c r="I48" s="8"/>
    </row>
    <row r="49" spans="1:11" s="121" customFormat="1" x14ac:dyDescent="0.3">
      <c r="A49" s="3"/>
      <c r="B49" s="85"/>
      <c r="C49" s="85"/>
      <c r="D49" s="85"/>
      <c r="E49" s="126">
        <v>2028</v>
      </c>
      <c r="F49" s="128">
        <v>102.5</v>
      </c>
      <c r="I49" s="8"/>
    </row>
    <row r="50" spans="1:11" s="121" customFormat="1" x14ac:dyDescent="0.3">
      <c r="A50" s="3"/>
      <c r="B50" s="85"/>
      <c r="C50" s="85"/>
      <c r="D50" s="85"/>
      <c r="E50" s="126">
        <v>2041</v>
      </c>
      <c r="F50" s="128">
        <v>83</v>
      </c>
      <c r="I50" s="8"/>
    </row>
    <row r="51" spans="1:11" s="121" customFormat="1" ht="21.6" x14ac:dyDescent="0.3">
      <c r="A51" s="3"/>
      <c r="B51" s="85"/>
      <c r="C51" s="85"/>
      <c r="D51" s="85"/>
      <c r="E51" s="177" t="s">
        <v>88</v>
      </c>
      <c r="F51" s="127">
        <v>6</v>
      </c>
      <c r="I51" s="8"/>
    </row>
    <row r="52" spans="1:11" x14ac:dyDescent="0.3">
      <c r="A52" s="85"/>
      <c r="B52" s="85"/>
      <c r="C52" s="85"/>
      <c r="D52" s="85"/>
      <c r="E52" s="85"/>
      <c r="F52" s="101">
        <f>SUM(F49:F51)</f>
        <v>191.5</v>
      </c>
    </row>
    <row r="53" spans="1:11" x14ac:dyDescent="0.3">
      <c r="A53" s="85"/>
      <c r="B53" s="85"/>
      <c r="C53" s="1"/>
      <c r="D53" s="1"/>
      <c r="E53" s="80"/>
      <c r="F53" s="83"/>
      <c r="I53" s="79"/>
    </row>
    <row r="54" spans="1:11" x14ac:dyDescent="0.3">
      <c r="B54" s="85"/>
      <c r="C54" s="6"/>
      <c r="D54" s="7"/>
      <c r="E54" s="84"/>
      <c r="F54" s="83"/>
      <c r="G54" s="9"/>
      <c r="I54" s="88"/>
      <c r="K54" s="91"/>
    </row>
    <row r="55" spans="1:11" x14ac:dyDescent="0.3">
      <c r="B55" s="85"/>
      <c r="E55" s="82"/>
      <c r="F55" s="81"/>
      <c r="G55" s="9"/>
      <c r="I55" s="79"/>
      <c r="K55" s="91"/>
    </row>
    <row r="56" spans="1:11" x14ac:dyDescent="0.3">
      <c r="B56" s="85"/>
      <c r="E56" s="82"/>
      <c r="F56" s="83"/>
      <c r="G56" s="9"/>
      <c r="I56" s="79"/>
      <c r="K56" s="91"/>
    </row>
    <row r="57" spans="1:11" x14ac:dyDescent="0.3">
      <c r="B57" s="85"/>
      <c r="F57" s="83"/>
      <c r="G57" s="9"/>
      <c r="I57" s="79"/>
      <c r="K57" s="91"/>
    </row>
    <row r="58" spans="1:11" x14ac:dyDescent="0.3">
      <c r="B58" s="85"/>
      <c r="F58" s="83"/>
      <c r="G58" s="9"/>
      <c r="I58" s="79"/>
      <c r="K58" s="91"/>
    </row>
    <row r="59" spans="1:11" x14ac:dyDescent="0.3">
      <c r="A59" s="85"/>
      <c r="B59" s="85"/>
      <c r="F59" s="83"/>
      <c r="G59" s="9"/>
      <c r="I59" s="79"/>
      <c r="J59" s="79"/>
    </row>
    <row r="60" spans="1:11" x14ac:dyDescent="0.3">
      <c r="A60" s="85"/>
      <c r="B60" s="85"/>
      <c r="F60" s="83"/>
      <c r="G60" s="9"/>
      <c r="H60" s="88">
        <f>SUM(F41-F47)</f>
        <v>-3.637978807091713E-12</v>
      </c>
      <c r="I60" s="79"/>
      <c r="J60" s="79"/>
    </row>
    <row r="61" spans="1:11" x14ac:dyDescent="0.3">
      <c r="A61" s="85"/>
      <c r="B61" s="85"/>
      <c r="F61" s="83"/>
      <c r="H61" s="88"/>
      <c r="I61" s="88"/>
    </row>
    <row r="62" spans="1:11" x14ac:dyDescent="0.3">
      <c r="A62" s="1"/>
      <c r="B62" s="1"/>
      <c r="F62" s="83"/>
      <c r="G62" s="83"/>
    </row>
    <row r="63" spans="1:11" x14ac:dyDescent="0.3">
      <c r="A63" s="6"/>
      <c r="B63" s="6"/>
      <c r="F63" s="83"/>
      <c r="G63" s="83"/>
    </row>
    <row r="64" spans="1:11" x14ac:dyDescent="0.3">
      <c r="G64" s="83"/>
    </row>
    <row r="65" spans="7:7" x14ac:dyDescent="0.3">
      <c r="G65" s="83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 xml:space="preserve">&amp;C&amp;10 Rainow Parish Council
 Profit &amp; Loss - April 2021 to June  2021
</oddHeader>
  </headerFooter>
  <drawing r:id="rId2"/>
  <legacyDrawing r:id="rId3"/>
  <controls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7170" r:id="rId4" name="HEADER"/>
      </mc:Fallback>
    </mc:AlternateContent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716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C7612-6A50-4E47-AAF4-8445BC9602A7}">
  <sheetPr>
    <pageSetUpPr fitToPage="1"/>
  </sheetPr>
  <dimension ref="A1:H30"/>
  <sheetViews>
    <sheetView workbookViewId="0">
      <selection activeCell="D5" sqref="D5"/>
    </sheetView>
  </sheetViews>
  <sheetFormatPr defaultColWidth="9.109375" defaultRowHeight="14.4" x14ac:dyDescent="0.3"/>
  <cols>
    <col min="1" max="1" width="9.109375" style="121"/>
    <col min="2" max="2" width="32" style="121" customWidth="1"/>
    <col min="3" max="3" width="11.5546875" style="121" bestFit="1" customWidth="1"/>
    <col min="4" max="4" width="14.33203125" style="121" bestFit="1" customWidth="1"/>
    <col min="5" max="5" width="11.88671875" style="121" bestFit="1" customWidth="1"/>
    <col min="6" max="16384" width="9.109375" style="121"/>
  </cols>
  <sheetData>
    <row r="1" spans="1:8" ht="23.4" x14ac:dyDescent="0.45">
      <c r="B1" s="271" t="s">
        <v>57</v>
      </c>
      <c r="C1" s="271"/>
      <c r="D1" s="271"/>
    </row>
    <row r="2" spans="1:8" ht="18" x14ac:dyDescent="0.35">
      <c r="B2" s="272" t="s">
        <v>64</v>
      </c>
      <c r="C2" s="272"/>
      <c r="D2" s="272"/>
    </row>
    <row r="3" spans="1:8" ht="15.6" x14ac:dyDescent="0.3">
      <c r="A3" s="83"/>
      <c r="B3" s="268" t="s">
        <v>87</v>
      </c>
      <c r="C3" s="268"/>
      <c r="D3" s="268"/>
      <c r="E3" s="83"/>
      <c r="F3" s="83"/>
      <c r="G3" s="83"/>
      <c r="H3" s="83"/>
    </row>
    <row r="4" spans="1:8" ht="23.4" x14ac:dyDescent="0.45">
      <c r="A4" s="83"/>
      <c r="B4" s="122"/>
      <c r="C4" s="83"/>
      <c r="D4" s="83"/>
      <c r="E4" s="83"/>
      <c r="F4" s="83"/>
      <c r="G4" s="83"/>
      <c r="H4" s="83"/>
    </row>
    <row r="5" spans="1:8" ht="15.75" customHeight="1" x14ac:dyDescent="0.3">
      <c r="A5" s="83"/>
      <c r="B5" s="269" t="s">
        <v>86</v>
      </c>
      <c r="C5" s="269"/>
      <c r="D5" s="117">
        <v>20704.98</v>
      </c>
      <c r="E5" s="83"/>
      <c r="F5" s="83"/>
      <c r="G5" s="83"/>
      <c r="H5" s="83"/>
    </row>
    <row r="6" spans="1:8" s="83" customFormat="1" ht="15.6" x14ac:dyDescent="0.3">
      <c r="B6" s="269" t="s">
        <v>67</v>
      </c>
      <c r="C6" s="269"/>
      <c r="D6" s="109">
        <v>7492.73</v>
      </c>
      <c r="E6" s="143"/>
      <c r="F6" s="143"/>
      <c r="G6" s="143"/>
    </row>
    <row r="7" spans="1:8" s="83" customFormat="1" ht="15.6" x14ac:dyDescent="0.3">
      <c r="B7" s="169"/>
      <c r="C7" s="169"/>
      <c r="D7" s="110">
        <f>SUM(D5:D6)</f>
        <v>28197.71</v>
      </c>
      <c r="E7" s="143"/>
      <c r="F7" s="143"/>
      <c r="G7" s="143"/>
    </row>
    <row r="8" spans="1:8" s="83" customFormat="1" ht="15.6" x14ac:dyDescent="0.3">
      <c r="B8" s="269"/>
      <c r="C8" s="269"/>
      <c r="D8" s="110"/>
      <c r="E8" s="118"/>
      <c r="F8" s="118"/>
      <c r="G8" s="118"/>
    </row>
    <row r="9" spans="1:8" s="83" customFormat="1" ht="15.6" x14ac:dyDescent="0.3">
      <c r="B9" s="169" t="s">
        <v>58</v>
      </c>
      <c r="C9" s="169"/>
      <c r="D9" s="109">
        <v>5342.4</v>
      </c>
      <c r="E9" s="144"/>
      <c r="F9" s="118"/>
      <c r="G9" s="118"/>
    </row>
    <row r="10" spans="1:8" s="83" customFormat="1" ht="15.6" x14ac:dyDescent="0.3">
      <c r="B10" s="123" t="s">
        <v>59</v>
      </c>
      <c r="C10" s="169"/>
      <c r="D10" s="111">
        <f>D7-D9</f>
        <v>22855.309999999998</v>
      </c>
      <c r="E10" s="118"/>
      <c r="F10" s="118"/>
      <c r="G10" s="118"/>
    </row>
    <row r="11" spans="1:8" s="83" customFormat="1" ht="15.6" x14ac:dyDescent="0.3">
      <c r="B11" s="169"/>
      <c r="C11" s="169"/>
      <c r="D11" s="110"/>
      <c r="E11" s="118"/>
      <c r="F11" s="118"/>
      <c r="G11" s="118"/>
    </row>
    <row r="12" spans="1:8" s="83" customFormat="1" ht="15.6" x14ac:dyDescent="0.3">
      <c r="B12" s="269" t="s">
        <v>60</v>
      </c>
      <c r="C12" s="269"/>
      <c r="D12" s="112">
        <v>20168.990000000002</v>
      </c>
      <c r="E12" s="170">
        <v>44377</v>
      </c>
      <c r="F12" s="118"/>
      <c r="G12" s="118"/>
    </row>
    <row r="13" spans="1:8" s="83" customFormat="1" ht="15.6" x14ac:dyDescent="0.3">
      <c r="B13" s="269" t="s">
        <v>61</v>
      </c>
      <c r="C13" s="269"/>
      <c r="D13" s="113">
        <v>2877.82</v>
      </c>
      <c r="E13" s="170">
        <v>44377</v>
      </c>
      <c r="F13" s="118"/>
      <c r="G13" s="118"/>
    </row>
    <row r="14" spans="1:8" s="83" customFormat="1" ht="15.6" x14ac:dyDescent="0.3">
      <c r="B14" s="269"/>
      <c r="C14" s="269"/>
      <c r="D14" s="110">
        <f>SUM(D12:D13)</f>
        <v>23046.81</v>
      </c>
      <c r="E14" s="118"/>
      <c r="F14" s="118"/>
      <c r="G14" s="118"/>
    </row>
    <row r="15" spans="1:8" s="83" customFormat="1" ht="15.6" x14ac:dyDescent="0.3">
      <c r="B15" s="269"/>
      <c r="C15" s="269"/>
      <c r="D15" s="114"/>
      <c r="E15" s="118"/>
      <c r="F15" s="118"/>
      <c r="G15" s="118"/>
    </row>
    <row r="16" spans="1:8" s="83" customFormat="1" ht="15.6" x14ac:dyDescent="0.3">
      <c r="B16" s="270" t="s">
        <v>68</v>
      </c>
      <c r="C16" s="270"/>
      <c r="D16" s="110"/>
      <c r="E16" s="118"/>
      <c r="F16" s="118"/>
      <c r="G16" s="118"/>
    </row>
    <row r="17" spans="1:8" s="83" customFormat="1" ht="15.6" x14ac:dyDescent="0.3">
      <c r="B17" s="270"/>
      <c r="C17" s="270"/>
      <c r="D17" s="110"/>
      <c r="E17" s="118"/>
      <c r="F17" s="118"/>
      <c r="G17" s="118"/>
    </row>
    <row r="18" spans="1:8" s="83" customFormat="1" ht="15.6" x14ac:dyDescent="0.3">
      <c r="B18" s="115">
        <v>2028</v>
      </c>
      <c r="C18" s="112">
        <v>102.5</v>
      </c>
      <c r="D18" s="110"/>
      <c r="E18" s="118"/>
      <c r="F18" s="118"/>
      <c r="G18" s="118"/>
    </row>
    <row r="19" spans="1:8" s="83" customFormat="1" ht="15.6" x14ac:dyDescent="0.3">
      <c r="B19" s="115">
        <v>2041</v>
      </c>
      <c r="C19" s="112">
        <v>83</v>
      </c>
      <c r="D19" s="110"/>
      <c r="E19" s="118"/>
      <c r="F19" s="118"/>
      <c r="G19" s="118"/>
    </row>
    <row r="20" spans="1:8" s="83" customFormat="1" ht="31.2" x14ac:dyDescent="0.3">
      <c r="B20" s="172" t="s">
        <v>88</v>
      </c>
      <c r="C20" s="113">
        <v>6</v>
      </c>
      <c r="D20" s="117"/>
      <c r="E20" s="118"/>
      <c r="F20" s="118"/>
      <c r="G20" s="118"/>
    </row>
    <row r="21" spans="1:8" s="83" customFormat="1" ht="15.6" x14ac:dyDescent="0.3">
      <c r="B21" s="118"/>
      <c r="C21" s="169"/>
      <c r="D21" s="119">
        <f>SUM(C18:C20)</f>
        <v>191.5</v>
      </c>
      <c r="E21" s="118"/>
      <c r="F21" s="114"/>
      <c r="G21" s="118"/>
    </row>
    <row r="22" spans="1:8" s="83" customFormat="1" ht="15.6" x14ac:dyDescent="0.3">
      <c r="B22" s="118"/>
      <c r="C22" s="169"/>
      <c r="D22" s="119"/>
      <c r="E22" s="118"/>
      <c r="F22" s="118"/>
      <c r="G22" s="118"/>
    </row>
    <row r="23" spans="1:8" s="83" customFormat="1" ht="15.6" x14ac:dyDescent="0.3">
      <c r="B23" s="120" t="s">
        <v>62</v>
      </c>
      <c r="C23" s="117"/>
      <c r="D23" s="111">
        <f>SUM(D14-D21)</f>
        <v>22855.31</v>
      </c>
      <c r="E23" s="118"/>
      <c r="F23" s="118"/>
      <c r="G23" s="171">
        <f>SUM(D10-D23)</f>
        <v>-3.637978807091713E-12</v>
      </c>
    </row>
    <row r="24" spans="1:8" ht="15.6" x14ac:dyDescent="0.3">
      <c r="A24" s="83"/>
      <c r="B24" s="125"/>
      <c r="C24" s="125"/>
      <c r="D24" s="116"/>
      <c r="E24" s="116"/>
      <c r="F24" s="116"/>
      <c r="G24" s="116"/>
      <c r="H24" s="83"/>
    </row>
    <row r="25" spans="1:8" x14ac:dyDescent="0.3">
      <c r="A25" s="83"/>
      <c r="B25" s="265"/>
      <c r="C25" s="265"/>
      <c r="D25" s="88"/>
      <c r="E25" s="83"/>
      <c r="F25" s="83"/>
      <c r="G25" s="83"/>
      <c r="H25" s="83"/>
    </row>
    <row r="26" spans="1:8" x14ac:dyDescent="0.3">
      <c r="A26" s="83"/>
      <c r="B26" s="83"/>
      <c r="C26" s="83"/>
      <c r="D26" s="83"/>
      <c r="E26" s="83"/>
      <c r="F26" s="83"/>
      <c r="G26" s="83"/>
      <c r="H26" s="83"/>
    </row>
    <row r="27" spans="1:8" x14ac:dyDescent="0.3">
      <c r="A27" s="83"/>
      <c r="B27" s="83"/>
      <c r="C27" s="83"/>
      <c r="E27" s="83"/>
      <c r="F27" s="83"/>
      <c r="G27" s="83"/>
      <c r="H27" s="83"/>
    </row>
    <row r="28" spans="1:8" x14ac:dyDescent="0.3">
      <c r="A28" s="83"/>
      <c r="B28" s="83"/>
      <c r="C28" s="83"/>
      <c r="D28" s="83"/>
      <c r="E28" s="83"/>
      <c r="F28" s="83"/>
      <c r="G28" s="83"/>
      <c r="H28" s="83"/>
    </row>
    <row r="29" spans="1:8" x14ac:dyDescent="0.3">
      <c r="A29" s="83"/>
      <c r="B29" s="83"/>
      <c r="C29" s="83"/>
      <c r="D29" s="83"/>
      <c r="E29" s="83"/>
      <c r="F29" s="83"/>
      <c r="G29" s="83"/>
      <c r="H29" s="83"/>
    </row>
    <row r="30" spans="1:8" x14ac:dyDescent="0.3">
      <c r="A30" s="83"/>
      <c r="B30" s="83"/>
      <c r="C30" s="83"/>
      <c r="D30" s="83"/>
      <c r="E30" s="83"/>
      <c r="F30" s="83"/>
      <c r="G30" s="83"/>
      <c r="H30" s="83"/>
    </row>
  </sheetData>
  <mergeCells count="12">
    <mergeCell ref="B25:C25"/>
    <mergeCell ref="B1:D1"/>
    <mergeCell ref="B2:D2"/>
    <mergeCell ref="B3:D3"/>
    <mergeCell ref="B5:C5"/>
    <mergeCell ref="B6:C6"/>
    <mergeCell ref="B8:C8"/>
    <mergeCell ref="B12:C12"/>
    <mergeCell ref="B13:C13"/>
    <mergeCell ref="B14:C14"/>
    <mergeCell ref="B15:C15"/>
    <mergeCell ref="B16:C1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039AA-1582-488C-958F-AE087B1DBCF3}">
  <sheetPr codeName="Sheet8">
    <pageSetUpPr fitToPage="1"/>
  </sheetPr>
  <dimension ref="A1:K60"/>
  <sheetViews>
    <sheetView workbookViewId="0">
      <pane xSplit="5" ySplit="1" topLeftCell="F17" activePane="bottomRight" state="frozenSplit"/>
      <selection activeCell="L51" sqref="L51"/>
      <selection pane="topRight" activeCell="L51" sqref="L51"/>
      <selection pane="bottomLeft" activeCell="L51" sqref="L51"/>
      <selection pane="bottomRight" activeCell="I45" sqref="I45"/>
    </sheetView>
  </sheetViews>
  <sheetFormatPr defaultColWidth="9.109375" defaultRowHeight="14.4" x14ac:dyDescent="0.3"/>
  <cols>
    <col min="1" max="4" width="3" style="3" customWidth="1"/>
    <col min="5" max="5" width="25.5546875" style="3" customWidth="1"/>
    <col min="6" max="6" width="20.109375" style="121" bestFit="1" customWidth="1"/>
    <col min="7" max="7" width="11.33203125" style="121" customWidth="1"/>
    <col min="8" max="10" width="11.5546875" style="121" bestFit="1" customWidth="1"/>
    <col min="11" max="16384" width="9.109375" style="121"/>
  </cols>
  <sheetData>
    <row r="1" spans="1:6" s="5" customFormat="1" ht="15" thickBot="1" x14ac:dyDescent="0.35">
      <c r="A1" s="4"/>
      <c r="B1" s="4"/>
      <c r="C1" s="4"/>
      <c r="D1" s="4"/>
      <c r="E1" s="4"/>
      <c r="F1" s="186" t="s">
        <v>100</v>
      </c>
    </row>
    <row r="2" spans="1:6" ht="15" thickTop="1" x14ac:dyDescent="0.3">
      <c r="A2" s="1"/>
      <c r="B2" s="1" t="s">
        <v>0</v>
      </c>
      <c r="C2" s="1"/>
      <c r="D2" s="1"/>
      <c r="E2" s="1"/>
      <c r="F2" s="2"/>
    </row>
    <row r="3" spans="1:6" x14ac:dyDescent="0.3">
      <c r="A3" s="1"/>
      <c r="B3" s="1"/>
      <c r="C3" s="1"/>
      <c r="D3" s="1" t="s">
        <v>1</v>
      </c>
      <c r="E3" s="1"/>
      <c r="F3" s="2"/>
    </row>
    <row r="4" spans="1:6" x14ac:dyDescent="0.3">
      <c r="A4" s="1"/>
      <c r="B4" s="1"/>
      <c r="C4" s="1"/>
      <c r="D4" s="1"/>
      <c r="E4" s="1" t="s">
        <v>3</v>
      </c>
      <c r="F4" s="2">
        <v>7.0000000000000007E-2</v>
      </c>
    </row>
    <row r="5" spans="1:6" x14ac:dyDescent="0.3">
      <c r="A5" s="1"/>
      <c r="B5" s="1"/>
      <c r="C5" s="1"/>
      <c r="D5" s="1"/>
      <c r="E5" s="1" t="s">
        <v>4</v>
      </c>
      <c r="F5" s="2"/>
    </row>
    <row r="6" spans="1:6" x14ac:dyDescent="0.3">
      <c r="A6" s="1"/>
      <c r="B6" s="1"/>
      <c r="C6" s="1"/>
      <c r="D6" s="1"/>
      <c r="E6" s="1" t="s">
        <v>101</v>
      </c>
      <c r="F6" s="2">
        <v>21</v>
      </c>
    </row>
    <row r="7" spans="1:6" ht="15" thickBot="1" x14ac:dyDescent="0.35">
      <c r="A7" s="1"/>
      <c r="B7" s="1"/>
      <c r="C7" s="1"/>
      <c r="D7" s="1"/>
      <c r="E7" s="1" t="s">
        <v>102</v>
      </c>
      <c r="F7" s="97">
        <v>31.8</v>
      </c>
    </row>
    <row r="8" spans="1:6" x14ac:dyDescent="0.3">
      <c r="A8" s="1"/>
      <c r="B8" s="1"/>
      <c r="C8" s="1"/>
      <c r="D8" s="1"/>
      <c r="E8" s="1" t="s">
        <v>103</v>
      </c>
      <c r="F8" s="2">
        <f>ROUND(SUM(F5:F7),5)</f>
        <v>52.8</v>
      </c>
    </row>
    <row r="9" spans="1:6" x14ac:dyDescent="0.3">
      <c r="A9" s="1"/>
      <c r="B9" s="1"/>
      <c r="C9" s="1"/>
      <c r="D9" s="1"/>
      <c r="E9" s="1" t="s">
        <v>5</v>
      </c>
      <c r="F9" s="2">
        <v>7000</v>
      </c>
    </row>
    <row r="10" spans="1:6" x14ac:dyDescent="0.3">
      <c r="A10" s="1"/>
      <c r="B10" s="1"/>
      <c r="C10" s="1"/>
      <c r="D10" s="1"/>
      <c r="E10" s="1" t="s">
        <v>6</v>
      </c>
      <c r="F10" s="2"/>
    </row>
    <row r="11" spans="1:6" x14ac:dyDescent="0.3">
      <c r="A11" s="1"/>
      <c r="B11" s="1"/>
      <c r="C11" s="1"/>
      <c r="D11" s="1"/>
      <c r="E11" s="1" t="s">
        <v>89</v>
      </c>
      <c r="F11" s="2">
        <v>553</v>
      </c>
    </row>
    <row r="12" spans="1:6" x14ac:dyDescent="0.3">
      <c r="A12" s="1"/>
      <c r="B12" s="1"/>
      <c r="C12" s="1"/>
      <c r="D12" s="1"/>
      <c r="E12" s="1" t="s">
        <v>90</v>
      </c>
      <c r="F12" s="2">
        <v>553</v>
      </c>
    </row>
    <row r="13" spans="1:6" x14ac:dyDescent="0.3">
      <c r="A13" s="1"/>
      <c r="B13" s="1"/>
      <c r="C13" s="1"/>
      <c r="D13" s="1"/>
      <c r="E13" s="1" t="s">
        <v>104</v>
      </c>
      <c r="F13" s="2">
        <v>189</v>
      </c>
    </row>
    <row r="14" spans="1:6" ht="15" thickBot="1" x14ac:dyDescent="0.35">
      <c r="A14" s="1"/>
      <c r="B14" s="1"/>
      <c r="C14" s="1"/>
      <c r="D14" s="1"/>
      <c r="E14" s="1" t="s">
        <v>105</v>
      </c>
      <c r="F14" s="2">
        <v>189</v>
      </c>
    </row>
    <row r="15" spans="1:6" ht="15" thickBot="1" x14ac:dyDescent="0.35">
      <c r="A15" s="1"/>
      <c r="B15" s="1"/>
      <c r="C15" s="1"/>
      <c r="D15" s="1"/>
      <c r="E15" s="1" t="s">
        <v>7</v>
      </c>
      <c r="F15" s="187">
        <f>ROUND(SUM(F10:F14),5)</f>
        <v>1484</v>
      </c>
    </row>
    <row r="16" spans="1:6" ht="15" thickBot="1" x14ac:dyDescent="0.35">
      <c r="A16" s="1"/>
      <c r="B16" s="1"/>
      <c r="C16" s="1"/>
      <c r="D16" s="1" t="s">
        <v>9</v>
      </c>
      <c r="E16" s="1"/>
      <c r="F16" s="188">
        <f>ROUND(SUM(F3:F4)+SUM(F8:F9)+F15,5)</f>
        <v>8536.8700000000008</v>
      </c>
    </row>
    <row r="17" spans="1:6" x14ac:dyDescent="0.3">
      <c r="A17" s="1"/>
      <c r="B17" s="1"/>
      <c r="C17" s="1" t="s">
        <v>106</v>
      </c>
      <c r="D17" s="1"/>
      <c r="E17" s="1"/>
      <c r="F17" s="2">
        <f>F16</f>
        <v>8536.8700000000008</v>
      </c>
    </row>
    <row r="18" spans="1:6" x14ac:dyDescent="0.3">
      <c r="A18" s="1"/>
      <c r="B18" s="1"/>
      <c r="C18" s="1"/>
      <c r="D18" s="1" t="s">
        <v>10</v>
      </c>
      <c r="E18" s="1"/>
      <c r="F18" s="2"/>
    </row>
    <row r="19" spans="1:6" x14ac:dyDescent="0.3">
      <c r="A19" s="1"/>
      <c r="B19" s="1"/>
      <c r="C19" s="1"/>
      <c r="D19" s="1"/>
      <c r="E19" s="1" t="s">
        <v>12</v>
      </c>
      <c r="F19" s="2">
        <v>0</v>
      </c>
    </row>
    <row r="20" spans="1:6" x14ac:dyDescent="0.3">
      <c r="A20" s="1"/>
      <c r="B20" s="1"/>
      <c r="C20" s="1"/>
      <c r="D20" s="1"/>
      <c r="E20" s="1" t="s">
        <v>55</v>
      </c>
      <c r="F20" s="2">
        <v>105.06</v>
      </c>
    </row>
    <row r="21" spans="1:6" x14ac:dyDescent="0.3">
      <c r="A21" s="1"/>
      <c r="B21" s="1"/>
      <c r="C21" s="1"/>
      <c r="D21" s="1"/>
      <c r="E21" s="1" t="s">
        <v>56</v>
      </c>
      <c r="F21" s="2">
        <v>1220.77</v>
      </c>
    </row>
    <row r="22" spans="1:6" x14ac:dyDescent="0.3">
      <c r="A22" s="1"/>
      <c r="B22" s="1"/>
      <c r="C22" s="1"/>
      <c r="D22" s="1"/>
      <c r="E22" s="1" t="s">
        <v>13</v>
      </c>
      <c r="F22" s="2">
        <v>34.119999999999997</v>
      </c>
    </row>
    <row r="23" spans="1:6" x14ac:dyDescent="0.3">
      <c r="A23" s="1"/>
      <c r="B23" s="1"/>
      <c r="C23" s="1"/>
      <c r="D23" s="1"/>
      <c r="E23" s="1" t="s">
        <v>16</v>
      </c>
      <c r="F23" s="2">
        <v>150</v>
      </c>
    </row>
    <row r="24" spans="1:6" x14ac:dyDescent="0.3">
      <c r="A24" s="1"/>
      <c r="B24" s="1"/>
      <c r="C24" s="1"/>
      <c r="D24" s="1"/>
      <c r="E24" s="1" t="s">
        <v>69</v>
      </c>
      <c r="F24" s="2"/>
    </row>
    <row r="25" spans="1:6" ht="15" thickBot="1" x14ac:dyDescent="0.35">
      <c r="A25" s="1"/>
      <c r="B25" s="1"/>
      <c r="C25" s="1"/>
      <c r="D25" s="1"/>
      <c r="E25" s="1" t="s">
        <v>107</v>
      </c>
      <c r="F25" s="97">
        <v>817.5</v>
      </c>
    </row>
    <row r="26" spans="1:6" x14ac:dyDescent="0.3">
      <c r="A26" s="1"/>
      <c r="B26" s="1"/>
      <c r="C26" s="1"/>
      <c r="D26" s="1"/>
      <c r="E26" s="1" t="s">
        <v>72</v>
      </c>
      <c r="F26" s="2">
        <f>ROUND(SUM(F24:F25),5)</f>
        <v>817.5</v>
      </c>
    </row>
    <row r="27" spans="1:6" x14ac:dyDescent="0.3">
      <c r="A27" s="1"/>
      <c r="B27" s="1"/>
      <c r="C27" s="1"/>
      <c r="D27" s="1"/>
      <c r="E27" s="1" t="s">
        <v>17</v>
      </c>
      <c r="F27" s="2">
        <v>85</v>
      </c>
    </row>
    <row r="28" spans="1:6" ht="15" thickBot="1" x14ac:dyDescent="0.35">
      <c r="A28" s="1"/>
      <c r="B28" s="1"/>
      <c r="C28" s="1"/>
      <c r="D28" s="1"/>
      <c r="E28" s="1" t="s">
        <v>18</v>
      </c>
      <c r="F28" s="2">
        <v>4.8</v>
      </c>
    </row>
    <row r="29" spans="1:6" ht="15" thickBot="1" x14ac:dyDescent="0.35">
      <c r="A29" s="1"/>
      <c r="B29" s="1"/>
      <c r="C29" s="1"/>
      <c r="D29" s="1" t="s">
        <v>19</v>
      </c>
      <c r="E29" s="1"/>
      <c r="F29" s="187">
        <f>ROUND(SUM(F18:F23)+SUM(F26:F28),5)</f>
        <v>2417.25</v>
      </c>
    </row>
    <row r="30" spans="1:6" ht="15" thickBot="1" x14ac:dyDescent="0.35">
      <c r="A30" s="1"/>
      <c r="B30" s="1" t="s">
        <v>20</v>
      </c>
      <c r="C30" s="1"/>
      <c r="D30" s="1"/>
      <c r="E30" s="1"/>
      <c r="F30" s="187">
        <f>ROUND(F2+F17-F29,5)</f>
        <v>6119.62</v>
      </c>
    </row>
    <row r="31" spans="1:6" ht="15" thickBot="1" x14ac:dyDescent="0.35">
      <c r="A31" s="1" t="s">
        <v>63</v>
      </c>
      <c r="B31" s="1"/>
      <c r="C31" s="1"/>
      <c r="D31" s="1"/>
      <c r="E31" s="1"/>
      <c r="F31" s="189">
        <f>F30</f>
        <v>6119.62</v>
      </c>
    </row>
    <row r="32" spans="1:6" ht="15" thickTop="1" x14ac:dyDescent="0.3">
      <c r="A32" s="1"/>
      <c r="B32" s="1"/>
      <c r="C32" s="1"/>
      <c r="D32" s="1"/>
      <c r="E32" s="1"/>
      <c r="F32" s="185"/>
    </row>
    <row r="33" spans="1:9" x14ac:dyDescent="0.3">
      <c r="A33" s="1"/>
      <c r="B33" s="1"/>
      <c r="C33" s="87" t="s">
        <v>21</v>
      </c>
      <c r="D33" s="85"/>
      <c r="E33" s="85"/>
      <c r="F33" s="95"/>
    </row>
    <row r="34" spans="1:9" x14ac:dyDescent="0.3">
      <c r="A34" s="1"/>
      <c r="B34" s="1"/>
      <c r="C34" s="85"/>
      <c r="D34" s="85" t="s">
        <v>93</v>
      </c>
      <c r="E34" s="85"/>
      <c r="F34" s="184">
        <v>22855.31</v>
      </c>
    </row>
    <row r="35" spans="1:9" x14ac:dyDescent="0.3">
      <c r="A35" s="1"/>
      <c r="B35" s="1"/>
      <c r="C35" s="85"/>
      <c r="D35" s="85" t="s">
        <v>94</v>
      </c>
      <c r="E35" s="85"/>
      <c r="F35" s="127">
        <f>SUM(F30)</f>
        <v>6119.62</v>
      </c>
    </row>
    <row r="36" spans="1:9" x14ac:dyDescent="0.3">
      <c r="A36" s="1"/>
      <c r="B36" s="1"/>
      <c r="C36" s="85"/>
      <c r="D36" s="85" t="s">
        <v>21</v>
      </c>
      <c r="E36" s="85"/>
      <c r="F36" s="145">
        <f>SUM(F34:F35)</f>
        <v>28974.93</v>
      </c>
    </row>
    <row r="37" spans="1:9" x14ac:dyDescent="0.3">
      <c r="A37" s="1"/>
      <c r="B37" s="1"/>
      <c r="C37" s="85"/>
      <c r="D37" s="85"/>
      <c r="E37" s="85"/>
      <c r="F37" s="130"/>
    </row>
    <row r="38" spans="1:9" s="3" customFormat="1" ht="12" x14ac:dyDescent="0.25">
      <c r="A38" s="1"/>
      <c r="B38" s="1"/>
      <c r="C38" s="87" t="s">
        <v>22</v>
      </c>
      <c r="D38" s="85"/>
      <c r="E38" s="85"/>
      <c r="F38" s="130"/>
      <c r="G38" s="86"/>
    </row>
    <row r="39" spans="1:9" ht="12.75" customHeight="1" x14ac:dyDescent="0.3">
      <c r="A39" s="1"/>
      <c r="C39" s="85"/>
      <c r="D39" s="85"/>
      <c r="E39" s="85" t="s">
        <v>23</v>
      </c>
      <c r="F39" s="184">
        <v>26460.04</v>
      </c>
      <c r="G39" s="9">
        <v>44469</v>
      </c>
    </row>
    <row r="40" spans="1:9" ht="12.75" customHeight="1" x14ac:dyDescent="0.3">
      <c r="B40" s="1"/>
      <c r="C40" s="85"/>
      <c r="D40" s="85"/>
      <c r="E40" s="85" t="s">
        <v>24</v>
      </c>
      <c r="F40" s="184">
        <v>2877.89</v>
      </c>
      <c r="G40" s="9">
        <v>44469</v>
      </c>
    </row>
    <row r="41" spans="1:9" ht="12.75" customHeight="1" x14ac:dyDescent="0.3">
      <c r="A41" s="85"/>
      <c r="B41" s="85"/>
      <c r="C41" s="85"/>
      <c r="D41" s="85"/>
      <c r="E41" s="85" t="s">
        <v>108</v>
      </c>
      <c r="F41" s="129">
        <v>-405</v>
      </c>
    </row>
    <row r="42" spans="1:9" ht="12.75" customHeight="1" x14ac:dyDescent="0.3">
      <c r="A42" s="85"/>
      <c r="B42" s="85"/>
      <c r="C42" s="85"/>
      <c r="D42" s="85"/>
      <c r="E42" s="85" t="s">
        <v>115</v>
      </c>
      <c r="F42" s="127">
        <v>42</v>
      </c>
    </row>
    <row r="43" spans="1:9" x14ac:dyDescent="0.3">
      <c r="B43" s="85"/>
      <c r="C43" s="85"/>
      <c r="D43" s="85"/>
      <c r="E43" s="85"/>
      <c r="F43" s="101">
        <f>SUM(F39:F42)</f>
        <v>28974.93</v>
      </c>
    </row>
    <row r="44" spans="1:9" x14ac:dyDescent="0.3">
      <c r="B44" s="85"/>
      <c r="C44" s="85"/>
      <c r="D44" s="85"/>
      <c r="E44" s="85" t="s">
        <v>109</v>
      </c>
      <c r="F44" s="130"/>
      <c r="I44" s="8"/>
    </row>
    <row r="45" spans="1:9" x14ac:dyDescent="0.3">
      <c r="B45" s="85"/>
      <c r="C45" s="85"/>
      <c r="D45" s="85"/>
      <c r="E45" s="126">
        <v>2050</v>
      </c>
      <c r="F45" s="128">
        <v>90</v>
      </c>
      <c r="I45" s="8"/>
    </row>
    <row r="46" spans="1:9" x14ac:dyDescent="0.3">
      <c r="B46" s="85"/>
      <c r="C46" s="85"/>
      <c r="D46" s="85"/>
      <c r="E46" s="126">
        <v>2049</v>
      </c>
      <c r="F46" s="127">
        <v>315</v>
      </c>
      <c r="I46" s="8"/>
    </row>
    <row r="47" spans="1:9" x14ac:dyDescent="0.3">
      <c r="A47" s="85"/>
      <c r="B47" s="85"/>
      <c r="C47" s="85"/>
      <c r="D47" s="85"/>
      <c r="E47" s="85"/>
      <c r="F47" s="101">
        <f>SUM(F45:F46)</f>
        <v>405</v>
      </c>
    </row>
    <row r="48" spans="1:9" x14ac:dyDescent="0.3">
      <c r="A48" s="85"/>
      <c r="B48" s="85"/>
      <c r="C48" s="1" t="s">
        <v>116</v>
      </c>
      <c r="D48" s="1"/>
      <c r="E48" s="80"/>
      <c r="F48" s="83"/>
      <c r="I48" s="79"/>
    </row>
    <row r="49" spans="1:11" x14ac:dyDescent="0.3">
      <c r="B49" s="85"/>
      <c r="C49" s="6"/>
      <c r="D49" s="7"/>
      <c r="E49" s="85" t="s">
        <v>114</v>
      </c>
      <c r="F49" s="128">
        <v>42</v>
      </c>
      <c r="G49" s="9"/>
      <c r="H49" s="88">
        <f>SUM(F36-F43)</f>
        <v>0</v>
      </c>
      <c r="I49" s="88"/>
      <c r="K49" s="91"/>
    </row>
    <row r="50" spans="1:11" x14ac:dyDescent="0.3">
      <c r="B50" s="85"/>
      <c r="E50" s="82"/>
      <c r="F50" s="81"/>
      <c r="G50" s="9"/>
      <c r="I50" s="79"/>
      <c r="K50" s="91"/>
    </row>
    <row r="51" spans="1:11" x14ac:dyDescent="0.3">
      <c r="B51" s="85"/>
      <c r="E51" s="82"/>
      <c r="F51" s="83"/>
      <c r="G51" s="9"/>
      <c r="I51" s="79"/>
      <c r="K51" s="91"/>
    </row>
    <row r="52" spans="1:11" x14ac:dyDescent="0.3">
      <c r="B52" s="85"/>
      <c r="F52" s="83"/>
      <c r="G52" s="9"/>
      <c r="I52" s="79"/>
      <c r="K52" s="91"/>
    </row>
    <row r="53" spans="1:11" x14ac:dyDescent="0.3">
      <c r="B53" s="85"/>
      <c r="F53" s="83"/>
      <c r="G53" s="9"/>
      <c r="I53" s="79"/>
      <c r="K53" s="91"/>
    </row>
    <row r="54" spans="1:11" x14ac:dyDescent="0.3">
      <c r="A54" s="85"/>
      <c r="B54" s="85"/>
      <c r="F54" s="83"/>
      <c r="G54" s="9"/>
      <c r="I54" s="79"/>
      <c r="J54" s="79"/>
    </row>
    <row r="55" spans="1:11" x14ac:dyDescent="0.3">
      <c r="A55" s="85"/>
      <c r="B55" s="85"/>
      <c r="F55" s="83"/>
      <c r="G55" s="9"/>
      <c r="I55" s="79"/>
      <c r="J55" s="79"/>
    </row>
    <row r="56" spans="1:11" x14ac:dyDescent="0.3">
      <c r="A56" s="85"/>
      <c r="B56" s="85"/>
      <c r="F56" s="83"/>
      <c r="H56" s="88"/>
      <c r="I56" s="88"/>
    </row>
    <row r="57" spans="1:11" x14ac:dyDescent="0.3">
      <c r="A57" s="1"/>
      <c r="B57" s="1"/>
      <c r="F57" s="83"/>
      <c r="G57" s="83"/>
    </row>
    <row r="58" spans="1:11" x14ac:dyDescent="0.3">
      <c r="A58" s="6"/>
      <c r="B58" s="6"/>
      <c r="F58" s="83"/>
      <c r="G58" s="83"/>
    </row>
    <row r="59" spans="1:11" x14ac:dyDescent="0.3">
      <c r="G59" s="83"/>
    </row>
    <row r="60" spans="1:11" x14ac:dyDescent="0.3">
      <c r="G60" s="83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 xml:space="preserve">&amp;C&amp;10 Rainow Parish Council
 Profit &amp; Loss - July 2021 to September 2021
</oddHeader>
  </headerFooter>
  <drawing r:id="rId2"/>
  <legacyDrawing r:id="rId3"/>
  <controls>
    <mc:AlternateContent xmlns:mc="http://schemas.openxmlformats.org/markup-compatibility/2006">
      <mc:Choice Requires="x14">
        <control shapeId="819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8193" r:id="rId4" name="FILTER"/>
      </mc:Fallback>
    </mc:AlternateContent>
    <mc:AlternateContent xmlns:mc="http://schemas.openxmlformats.org/markup-compatibility/2006">
      <mc:Choice Requires="x14">
        <control shapeId="819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819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CE9E-722A-4926-A77C-2C25A36783E4}">
  <sheetPr>
    <pageSetUpPr fitToPage="1"/>
  </sheetPr>
  <dimension ref="A1:H48"/>
  <sheetViews>
    <sheetView workbookViewId="0">
      <selection activeCell="K31" sqref="K31"/>
    </sheetView>
  </sheetViews>
  <sheetFormatPr defaultColWidth="9.109375" defaultRowHeight="14.4" x14ac:dyDescent="0.3"/>
  <cols>
    <col min="1" max="1" width="9.109375" style="121"/>
    <col min="2" max="2" width="32" style="121" customWidth="1"/>
    <col min="3" max="3" width="11.5546875" style="121" bestFit="1" customWidth="1"/>
    <col min="4" max="4" width="14.33203125" style="121" bestFit="1" customWidth="1"/>
    <col min="5" max="5" width="11.88671875" style="121" bestFit="1" customWidth="1"/>
    <col min="6" max="16384" width="9.109375" style="121"/>
  </cols>
  <sheetData>
    <row r="1" spans="1:8" ht="23.4" x14ac:dyDescent="0.45">
      <c r="B1" s="271" t="s">
        <v>57</v>
      </c>
      <c r="C1" s="271"/>
      <c r="D1" s="271"/>
    </row>
    <row r="2" spans="1:8" ht="18" x14ac:dyDescent="0.35">
      <c r="B2" s="272" t="s">
        <v>64</v>
      </c>
      <c r="C2" s="272"/>
      <c r="D2" s="272"/>
    </row>
    <row r="3" spans="1:8" ht="15.6" x14ac:dyDescent="0.3">
      <c r="A3" s="83"/>
      <c r="B3" s="268" t="s">
        <v>99</v>
      </c>
      <c r="C3" s="268"/>
      <c r="D3" s="268"/>
      <c r="E3" s="83"/>
      <c r="F3" s="83"/>
      <c r="G3" s="83"/>
      <c r="H3" s="83"/>
    </row>
    <row r="4" spans="1:8" ht="23.4" x14ac:dyDescent="0.45">
      <c r="A4" s="83"/>
      <c r="B4" s="122"/>
      <c r="C4" s="83"/>
      <c r="D4" s="83"/>
      <c r="E4" s="83"/>
      <c r="F4" s="83"/>
      <c r="G4" s="83"/>
      <c r="H4" s="83"/>
    </row>
    <row r="5" spans="1:8" ht="15.75" customHeight="1" x14ac:dyDescent="0.3">
      <c r="A5" s="83"/>
      <c r="B5" s="274" t="s">
        <v>98</v>
      </c>
      <c r="C5" s="274"/>
      <c r="D5" s="184">
        <v>22855.31</v>
      </c>
      <c r="E5" s="83"/>
      <c r="F5" s="83"/>
      <c r="G5" s="83"/>
      <c r="H5" s="83"/>
    </row>
    <row r="6" spans="1:8" s="83" customFormat="1" x14ac:dyDescent="0.3">
      <c r="B6" s="274" t="s">
        <v>67</v>
      </c>
      <c r="C6" s="274"/>
      <c r="D6" s="182">
        <v>8536.8700000000008</v>
      </c>
      <c r="E6" s="143"/>
      <c r="F6" s="143"/>
      <c r="G6" s="143"/>
    </row>
    <row r="7" spans="1:8" s="83" customFormat="1" x14ac:dyDescent="0.3">
      <c r="B7" s="190"/>
      <c r="C7" s="190"/>
      <c r="D7" s="191">
        <f>SUM(D5:D6)</f>
        <v>31392.18</v>
      </c>
      <c r="E7" s="143"/>
      <c r="F7" s="143"/>
      <c r="G7" s="143"/>
    </row>
    <row r="8" spans="1:8" s="83" customFormat="1" ht="15.6" x14ac:dyDescent="0.3">
      <c r="B8" s="274"/>
      <c r="C8" s="274"/>
      <c r="D8" s="191"/>
      <c r="E8" s="143"/>
      <c r="F8" s="143"/>
      <c r="G8" s="118"/>
    </row>
    <row r="9" spans="1:8" s="83" customFormat="1" ht="15.6" x14ac:dyDescent="0.3">
      <c r="B9" s="190" t="s">
        <v>58</v>
      </c>
      <c r="C9" s="190"/>
      <c r="D9" s="183">
        <v>2417.25</v>
      </c>
      <c r="E9" s="11"/>
      <c r="F9" s="143"/>
      <c r="G9" s="118"/>
    </row>
    <row r="10" spans="1:8" s="83" customFormat="1" ht="15.6" x14ac:dyDescent="0.3">
      <c r="B10" s="192" t="s">
        <v>59</v>
      </c>
      <c r="C10" s="190"/>
      <c r="D10" s="193">
        <f>D7-D9</f>
        <v>28974.93</v>
      </c>
      <c r="E10" s="143"/>
      <c r="F10" s="143"/>
      <c r="G10" s="118"/>
    </row>
    <row r="11" spans="1:8" s="83" customFormat="1" ht="15.6" x14ac:dyDescent="0.3">
      <c r="B11" s="190"/>
      <c r="C11" s="190"/>
      <c r="D11" s="191"/>
      <c r="E11" s="143"/>
      <c r="F11" s="143"/>
      <c r="G11" s="118"/>
    </row>
    <row r="12" spans="1:8" s="83" customFormat="1" ht="15.6" x14ac:dyDescent="0.3">
      <c r="B12" s="274" t="s">
        <v>60</v>
      </c>
      <c r="C12" s="274"/>
      <c r="D12" s="194">
        <v>26460.04</v>
      </c>
      <c r="E12" s="195">
        <v>44469</v>
      </c>
      <c r="F12" s="143"/>
      <c r="G12" s="118"/>
    </row>
    <row r="13" spans="1:8" s="83" customFormat="1" ht="15.6" x14ac:dyDescent="0.3">
      <c r="B13" s="274" t="s">
        <v>61</v>
      </c>
      <c r="C13" s="274"/>
      <c r="D13" s="196">
        <v>2877.89</v>
      </c>
      <c r="E13" s="195">
        <v>44469</v>
      </c>
      <c r="F13" s="143"/>
      <c r="G13" s="118"/>
    </row>
    <row r="14" spans="1:8" s="83" customFormat="1" ht="15.6" x14ac:dyDescent="0.3">
      <c r="B14" s="274"/>
      <c r="C14" s="274"/>
      <c r="D14" s="191">
        <f>SUM(D12:D13)</f>
        <v>29337.93</v>
      </c>
      <c r="E14" s="143"/>
      <c r="F14" s="143"/>
      <c r="G14" s="118"/>
    </row>
    <row r="15" spans="1:8" s="83" customFormat="1" ht="15.6" x14ac:dyDescent="0.3">
      <c r="B15" s="274"/>
      <c r="C15" s="274"/>
      <c r="D15" s="197"/>
      <c r="E15" s="143"/>
      <c r="F15" s="143"/>
      <c r="G15" s="118"/>
    </row>
    <row r="16" spans="1:8" s="83" customFormat="1" ht="15.6" x14ac:dyDescent="0.3">
      <c r="B16" s="275" t="s">
        <v>111</v>
      </c>
      <c r="C16" s="275"/>
      <c r="D16" s="191"/>
      <c r="E16" s="143"/>
      <c r="F16" s="143"/>
      <c r="G16" s="118"/>
    </row>
    <row r="17" spans="1:8" s="83" customFormat="1" ht="15.6" x14ac:dyDescent="0.3">
      <c r="B17" s="275"/>
      <c r="C17" s="275"/>
      <c r="D17" s="191"/>
      <c r="E17" s="143"/>
      <c r="F17" s="143"/>
      <c r="G17" s="118"/>
    </row>
    <row r="18" spans="1:8" s="83" customFormat="1" ht="15.6" x14ac:dyDescent="0.3">
      <c r="B18" s="198">
        <v>2050</v>
      </c>
      <c r="C18" s="194">
        <v>90</v>
      </c>
      <c r="D18" s="191"/>
      <c r="E18" s="143"/>
      <c r="F18" s="143"/>
      <c r="G18" s="118"/>
    </row>
    <row r="19" spans="1:8" s="83" customFormat="1" ht="15.6" x14ac:dyDescent="0.3">
      <c r="B19" s="198">
        <v>2049</v>
      </c>
      <c r="C19" s="196">
        <v>315</v>
      </c>
      <c r="D19" s="191"/>
      <c r="E19" s="143"/>
      <c r="F19" s="143"/>
      <c r="G19" s="118"/>
    </row>
    <row r="20" spans="1:8" s="83" customFormat="1" ht="15.6" x14ac:dyDescent="0.3">
      <c r="B20" s="143"/>
      <c r="C20" s="190"/>
      <c r="D20" s="202">
        <f>SUM(C18:C19)</f>
        <v>405</v>
      </c>
      <c r="E20" s="143"/>
      <c r="F20" s="197"/>
      <c r="G20" s="118"/>
    </row>
    <row r="21" spans="1:8" s="83" customFormat="1" ht="15.6" x14ac:dyDescent="0.3">
      <c r="B21" s="143" t="s">
        <v>113</v>
      </c>
      <c r="C21" s="191">
        <v>42</v>
      </c>
      <c r="D21" s="199">
        <v>42</v>
      </c>
      <c r="E21" s="143"/>
      <c r="F21" s="197"/>
      <c r="G21" s="118"/>
    </row>
    <row r="22" spans="1:8" s="83" customFormat="1" ht="15.6" x14ac:dyDescent="0.3">
      <c r="B22" s="143"/>
      <c r="C22" s="190"/>
      <c r="D22" s="199"/>
      <c r="E22" s="143"/>
      <c r="F22" s="197"/>
      <c r="G22" s="118"/>
    </row>
    <row r="23" spans="1:8" s="83" customFormat="1" ht="15.6" x14ac:dyDescent="0.3">
      <c r="B23" s="143"/>
      <c r="C23" s="190"/>
      <c r="D23" s="199"/>
      <c r="E23" s="143"/>
      <c r="F23" s="143"/>
      <c r="G23" s="118"/>
    </row>
    <row r="24" spans="1:8" s="83" customFormat="1" ht="15.6" x14ac:dyDescent="0.3">
      <c r="B24" s="200" t="s">
        <v>62</v>
      </c>
      <c r="C24" s="184"/>
      <c r="D24" s="193">
        <f>SUM(D14-D20)+D21</f>
        <v>28974.93</v>
      </c>
      <c r="E24" s="143"/>
      <c r="F24" s="143"/>
      <c r="G24" s="171">
        <f>SUM(D10-D24)</f>
        <v>0</v>
      </c>
    </row>
    <row r="25" spans="1:8" ht="15.6" x14ac:dyDescent="0.3">
      <c r="A25" s="83"/>
      <c r="B25" s="201"/>
      <c r="C25" s="201"/>
      <c r="D25" s="83"/>
      <c r="E25" s="83"/>
      <c r="F25" s="83"/>
      <c r="G25" s="116"/>
      <c r="H25" s="83"/>
    </row>
    <row r="26" spans="1:8" x14ac:dyDescent="0.3">
      <c r="A26" s="83"/>
      <c r="B26" s="273"/>
      <c r="C26" s="273"/>
      <c r="D26" s="88"/>
      <c r="E26" s="83"/>
      <c r="F26" s="83"/>
      <c r="G26" s="83"/>
      <c r="H26" s="83"/>
    </row>
    <row r="27" spans="1:8" x14ac:dyDescent="0.3">
      <c r="A27" s="83"/>
      <c r="B27" s="83"/>
      <c r="C27" s="83"/>
      <c r="D27" s="83"/>
      <c r="E27" s="83"/>
      <c r="F27" s="83"/>
      <c r="G27" s="83"/>
      <c r="H27" s="83"/>
    </row>
    <row r="28" spans="1:8" x14ac:dyDescent="0.3">
      <c r="A28" s="83"/>
      <c r="B28" s="83"/>
      <c r="C28" s="83"/>
      <c r="E28" s="83"/>
      <c r="F28" s="83"/>
      <c r="G28" s="83"/>
      <c r="H28" s="83"/>
    </row>
    <row r="29" spans="1:8" x14ac:dyDescent="0.3">
      <c r="A29" s="83"/>
      <c r="B29" s="83"/>
      <c r="C29" s="83"/>
      <c r="D29" s="83"/>
      <c r="E29" s="83"/>
      <c r="F29" s="83"/>
      <c r="G29" s="83"/>
      <c r="H29" s="83"/>
    </row>
    <row r="30" spans="1:8" x14ac:dyDescent="0.3">
      <c r="A30" s="83"/>
      <c r="B30" s="83"/>
      <c r="C30" s="83"/>
      <c r="D30" s="83"/>
      <c r="E30" s="83"/>
      <c r="F30" s="83"/>
      <c r="G30" s="83"/>
      <c r="H30" s="83"/>
    </row>
    <row r="31" spans="1:8" x14ac:dyDescent="0.3">
      <c r="A31" s="83"/>
      <c r="B31" s="83"/>
      <c r="C31" s="83"/>
      <c r="D31" s="83"/>
      <c r="E31" s="83"/>
      <c r="F31" s="83"/>
      <c r="G31" s="83"/>
      <c r="H31" s="83"/>
    </row>
    <row r="42" spans="3:5" x14ac:dyDescent="0.3">
      <c r="E42" s="121" t="s">
        <v>112</v>
      </c>
    </row>
    <row r="48" spans="3:5" x14ac:dyDescent="0.3">
      <c r="C48" s="121">
        <f>SUM(C46-C47)</f>
        <v>0</v>
      </c>
    </row>
  </sheetData>
  <mergeCells count="12">
    <mergeCell ref="B26:C26"/>
    <mergeCell ref="B1:D1"/>
    <mergeCell ref="B2:D2"/>
    <mergeCell ref="B3:D3"/>
    <mergeCell ref="B5:C5"/>
    <mergeCell ref="B6:C6"/>
    <mergeCell ref="B8:C8"/>
    <mergeCell ref="B12:C12"/>
    <mergeCell ref="B13:C13"/>
    <mergeCell ref="B14:C14"/>
    <mergeCell ref="B15:C15"/>
    <mergeCell ref="B16:C1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205C3-2C78-47C8-A8D0-450A42A3E3E1}">
  <sheetPr codeName="Sheet9">
    <pageSetUpPr fitToPage="1"/>
  </sheetPr>
  <dimension ref="A1:K68"/>
  <sheetViews>
    <sheetView workbookViewId="0">
      <pane xSplit="5" ySplit="1" topLeftCell="F29" activePane="bottomRight" state="frozenSplit"/>
      <selection activeCell="I31" sqref="I31"/>
      <selection pane="topRight" activeCell="I31" sqref="I31"/>
      <selection pane="bottomLeft" activeCell="I31" sqref="I31"/>
      <selection pane="bottomRight" activeCell="J62" sqref="J62"/>
    </sheetView>
  </sheetViews>
  <sheetFormatPr defaultColWidth="9.109375" defaultRowHeight="14.4" x14ac:dyDescent="0.3"/>
  <cols>
    <col min="1" max="4" width="3" style="3" customWidth="1"/>
    <col min="5" max="5" width="27.109375" style="3" customWidth="1"/>
    <col min="6" max="6" width="20.109375" style="121" bestFit="1" customWidth="1"/>
    <col min="7" max="7" width="11.33203125" style="121" customWidth="1"/>
    <col min="8" max="10" width="11.5546875" style="121" bestFit="1" customWidth="1"/>
    <col min="11" max="16384" width="9.109375" style="121"/>
  </cols>
  <sheetData>
    <row r="1" spans="1:7" s="5" customFormat="1" ht="15" thickBot="1" x14ac:dyDescent="0.35">
      <c r="A1" s="214"/>
      <c r="B1" s="214"/>
      <c r="C1" s="214"/>
      <c r="D1" s="214"/>
      <c r="E1" s="214"/>
      <c r="F1" s="228" t="s">
        <v>125</v>
      </c>
      <c r="G1" s="215"/>
    </row>
    <row r="2" spans="1:7" ht="15" thickTop="1" x14ac:dyDescent="0.3">
      <c r="A2" s="80"/>
      <c r="B2" s="220" t="s">
        <v>0</v>
      </c>
      <c r="C2" s="220"/>
      <c r="D2" s="220"/>
      <c r="E2" s="220"/>
      <c r="F2" s="96"/>
      <c r="G2" s="83"/>
    </row>
    <row r="3" spans="1:7" x14ac:dyDescent="0.3">
      <c r="A3" s="80"/>
      <c r="B3" s="220"/>
      <c r="C3" s="220"/>
      <c r="D3" s="220" t="s">
        <v>1</v>
      </c>
      <c r="E3" s="220"/>
      <c r="F3" s="96"/>
      <c r="G3" s="83"/>
    </row>
    <row r="4" spans="1:7" x14ac:dyDescent="0.3">
      <c r="A4" s="80"/>
      <c r="B4" s="220"/>
      <c r="C4" s="220"/>
      <c r="D4" s="220"/>
      <c r="E4" s="220" t="s">
        <v>3</v>
      </c>
      <c r="F4" s="130">
        <v>7.0000000000000007E-2</v>
      </c>
      <c r="G4" s="83"/>
    </row>
    <row r="5" spans="1:7" x14ac:dyDescent="0.3">
      <c r="A5" s="80"/>
      <c r="B5" s="220"/>
      <c r="C5" s="220"/>
      <c r="D5" s="220"/>
      <c r="E5" s="220" t="s">
        <v>4</v>
      </c>
      <c r="F5" s="130">
        <v>0</v>
      </c>
      <c r="G5" s="83"/>
    </row>
    <row r="6" spans="1:7" x14ac:dyDescent="0.3">
      <c r="A6" s="80"/>
      <c r="B6" s="220"/>
      <c r="C6" s="220"/>
      <c r="D6" s="220"/>
      <c r="E6" s="220" t="s">
        <v>101</v>
      </c>
      <c r="F6" s="130">
        <v>0</v>
      </c>
      <c r="G6" s="83"/>
    </row>
    <row r="7" spans="1:7" x14ac:dyDescent="0.3">
      <c r="A7" s="80"/>
      <c r="B7" s="220"/>
      <c r="C7" s="220"/>
      <c r="D7" s="220"/>
      <c r="E7" s="220" t="s">
        <v>102</v>
      </c>
      <c r="F7" s="130">
        <v>27</v>
      </c>
      <c r="G7" s="83"/>
    </row>
    <row r="8" spans="1:7" x14ac:dyDescent="0.3">
      <c r="A8" s="80"/>
      <c r="B8" s="220"/>
      <c r="C8" s="220"/>
      <c r="D8" s="220"/>
      <c r="E8" s="220" t="s">
        <v>103</v>
      </c>
      <c r="F8" s="130">
        <v>0</v>
      </c>
      <c r="G8" s="83"/>
    </row>
    <row r="9" spans="1:7" x14ac:dyDescent="0.3">
      <c r="A9" s="80"/>
      <c r="B9" s="220"/>
      <c r="C9" s="220"/>
      <c r="D9" s="220"/>
      <c r="E9" s="220" t="s">
        <v>5</v>
      </c>
      <c r="F9" s="130">
        <v>0</v>
      </c>
      <c r="G9" s="83"/>
    </row>
    <row r="10" spans="1:7" x14ac:dyDescent="0.3">
      <c r="A10" s="80"/>
      <c r="B10" s="220"/>
      <c r="C10" s="220"/>
      <c r="D10" s="220" t="s">
        <v>6</v>
      </c>
      <c r="E10" s="225"/>
      <c r="F10" s="130"/>
      <c r="G10" s="83"/>
    </row>
    <row r="11" spans="1:7" x14ac:dyDescent="0.3">
      <c r="A11" s="80"/>
      <c r="B11" s="220"/>
      <c r="C11" s="220"/>
      <c r="D11" s="220"/>
      <c r="E11" s="220" t="s">
        <v>89</v>
      </c>
      <c r="F11" s="130">
        <v>54.5</v>
      </c>
      <c r="G11" s="83"/>
    </row>
    <row r="12" spans="1:7" x14ac:dyDescent="0.3">
      <c r="A12" s="80"/>
      <c r="B12" s="220"/>
      <c r="C12" s="220"/>
      <c r="D12" s="220"/>
      <c r="E12" s="220" t="s">
        <v>104</v>
      </c>
      <c r="F12" s="130">
        <v>147</v>
      </c>
      <c r="G12" s="83"/>
    </row>
    <row r="13" spans="1:7" ht="15" thickBot="1" x14ac:dyDescent="0.35">
      <c r="A13" s="80"/>
      <c r="B13" s="220"/>
      <c r="C13" s="220"/>
      <c r="D13" s="220"/>
      <c r="E13" s="220" t="s">
        <v>105</v>
      </c>
      <c r="F13" s="130">
        <v>147</v>
      </c>
      <c r="G13" s="83"/>
    </row>
    <row r="14" spans="1:7" ht="15" thickBot="1" x14ac:dyDescent="0.35">
      <c r="A14" s="80"/>
      <c r="B14" s="220"/>
      <c r="C14" s="220"/>
      <c r="D14" s="220"/>
      <c r="E14" s="220" t="s">
        <v>7</v>
      </c>
      <c r="F14" s="229">
        <f>ROUND(SUM(F11:F13),5)</f>
        <v>348.5</v>
      </c>
      <c r="G14" s="83"/>
    </row>
    <row r="15" spans="1:7" ht="15" thickBot="1" x14ac:dyDescent="0.35">
      <c r="A15" s="80"/>
      <c r="B15" s="80"/>
      <c r="C15" s="220"/>
      <c r="D15" s="220" t="s">
        <v>9</v>
      </c>
      <c r="E15" s="220"/>
      <c r="F15" s="230">
        <f>ROUND(SUM(F3:F4)+SUM(F7:F9)+F14,5)</f>
        <v>375.57</v>
      </c>
      <c r="G15" s="83"/>
    </row>
    <row r="16" spans="1:7" x14ac:dyDescent="0.3">
      <c r="A16" s="80"/>
      <c r="B16" s="80"/>
      <c r="C16" s="220" t="s">
        <v>106</v>
      </c>
      <c r="D16" s="220"/>
      <c r="E16" s="220"/>
      <c r="F16" s="130">
        <f>F15</f>
        <v>375.57</v>
      </c>
      <c r="G16" s="83"/>
    </row>
    <row r="17" spans="1:7" x14ac:dyDescent="0.3">
      <c r="A17" s="80"/>
      <c r="B17" s="80"/>
      <c r="C17" s="80"/>
      <c r="D17" s="220" t="s">
        <v>10</v>
      </c>
      <c r="E17" s="80"/>
      <c r="F17" s="81"/>
      <c r="G17" s="83"/>
    </row>
    <row r="18" spans="1:7" x14ac:dyDescent="0.3">
      <c r="A18" s="80"/>
      <c r="B18" s="80"/>
      <c r="C18" s="80"/>
      <c r="D18" s="80"/>
      <c r="E18" s="220" t="s">
        <v>77</v>
      </c>
      <c r="F18" s="130">
        <v>25</v>
      </c>
      <c r="G18" s="83"/>
    </row>
    <row r="19" spans="1:7" x14ac:dyDescent="0.3">
      <c r="A19" s="80"/>
      <c r="B19" s="80"/>
      <c r="C19" s="80"/>
      <c r="D19" s="80"/>
      <c r="E19" s="220" t="s">
        <v>12</v>
      </c>
      <c r="F19" s="130">
        <v>0</v>
      </c>
      <c r="G19" s="83"/>
    </row>
    <row r="20" spans="1:7" x14ac:dyDescent="0.3">
      <c r="A20" s="80"/>
      <c r="B20" s="80"/>
      <c r="C20" s="80"/>
      <c r="D20" s="80"/>
      <c r="E20" s="220" t="s">
        <v>55</v>
      </c>
      <c r="F20" s="130">
        <v>90.09</v>
      </c>
      <c r="G20" s="83"/>
    </row>
    <row r="21" spans="1:7" x14ac:dyDescent="0.3">
      <c r="A21" s="80"/>
      <c r="B21" s="80"/>
      <c r="C21" s="80"/>
      <c r="D21" s="80"/>
      <c r="E21" s="220" t="s">
        <v>56</v>
      </c>
      <c r="F21" s="130">
        <v>1235.46</v>
      </c>
      <c r="G21" s="83"/>
    </row>
    <row r="22" spans="1:7" x14ac:dyDescent="0.3">
      <c r="A22" s="80"/>
      <c r="B22" s="80"/>
      <c r="C22" s="80"/>
      <c r="D22" s="80"/>
      <c r="E22" s="220" t="s">
        <v>14</v>
      </c>
      <c r="F22" s="130">
        <v>268</v>
      </c>
      <c r="G22" s="83"/>
    </row>
    <row r="23" spans="1:7" x14ac:dyDescent="0.3">
      <c r="A23" s="80"/>
      <c r="B23" s="80"/>
      <c r="C23" s="80"/>
      <c r="D23" s="80"/>
      <c r="E23" s="220" t="s">
        <v>13</v>
      </c>
      <c r="F23" s="130">
        <v>0</v>
      </c>
      <c r="G23" s="83"/>
    </row>
    <row r="24" spans="1:7" x14ac:dyDescent="0.3">
      <c r="A24" s="80"/>
      <c r="B24" s="80"/>
      <c r="C24" s="80"/>
      <c r="D24" s="80"/>
      <c r="E24" s="220" t="s">
        <v>16</v>
      </c>
      <c r="F24" s="130">
        <v>0</v>
      </c>
      <c r="G24" s="83"/>
    </row>
    <row r="25" spans="1:7" x14ac:dyDescent="0.3">
      <c r="A25" s="80"/>
      <c r="B25" s="80"/>
      <c r="C25" s="80"/>
      <c r="D25" s="220" t="s">
        <v>69</v>
      </c>
      <c r="E25" s="143"/>
      <c r="F25" s="96"/>
      <c r="G25" s="83"/>
    </row>
    <row r="26" spans="1:7" x14ac:dyDescent="0.3">
      <c r="A26" s="80"/>
      <c r="B26" s="80"/>
      <c r="C26" s="80"/>
      <c r="D26" s="220"/>
      <c r="E26" s="220" t="s">
        <v>126</v>
      </c>
      <c r="F26" s="96">
        <v>780.75</v>
      </c>
      <c r="G26" s="83"/>
    </row>
    <row r="27" spans="1:7" x14ac:dyDescent="0.3">
      <c r="A27" s="80"/>
      <c r="B27" s="80"/>
      <c r="C27" s="80"/>
      <c r="D27" s="220"/>
      <c r="E27" s="220" t="s">
        <v>127</v>
      </c>
      <c r="F27" s="96">
        <v>907.5</v>
      </c>
      <c r="G27" s="83"/>
    </row>
    <row r="28" spans="1:7" ht="15" thickBot="1" x14ac:dyDescent="0.35">
      <c r="A28" s="80"/>
      <c r="B28" s="80"/>
      <c r="C28" s="80"/>
      <c r="D28" s="220"/>
      <c r="E28" s="220"/>
      <c r="F28" s="231"/>
      <c r="G28" s="83"/>
    </row>
    <row r="29" spans="1:7" x14ac:dyDescent="0.3">
      <c r="A29" s="80"/>
      <c r="B29" s="80"/>
      <c r="C29" s="80"/>
      <c r="D29" s="220"/>
      <c r="E29" s="220" t="s">
        <v>72</v>
      </c>
      <c r="F29" s="130">
        <f>ROUND(SUM(F26:F28),5)</f>
        <v>1688.25</v>
      </c>
      <c r="G29" s="83"/>
    </row>
    <row r="30" spans="1:7" x14ac:dyDescent="0.3">
      <c r="A30" s="80"/>
      <c r="B30" s="80"/>
      <c r="C30" s="80"/>
      <c r="D30" s="80"/>
      <c r="E30" s="1" t="s">
        <v>92</v>
      </c>
      <c r="F30" s="130">
        <v>826</v>
      </c>
      <c r="G30" s="83"/>
    </row>
    <row r="31" spans="1:7" x14ac:dyDescent="0.3">
      <c r="A31" s="80"/>
      <c r="B31" s="80"/>
      <c r="C31" s="80"/>
      <c r="D31" s="80"/>
      <c r="E31" s="1" t="s">
        <v>51</v>
      </c>
      <c r="F31" s="130">
        <v>30</v>
      </c>
      <c r="G31" s="83"/>
    </row>
    <row r="32" spans="1:7" x14ac:dyDescent="0.3">
      <c r="A32" s="80"/>
      <c r="B32" s="80"/>
      <c r="C32" s="80"/>
      <c r="D32" s="80"/>
      <c r="E32" s="85" t="s">
        <v>17</v>
      </c>
      <c r="F32" s="130">
        <v>0</v>
      </c>
      <c r="G32" s="83"/>
    </row>
    <row r="33" spans="1:9" x14ac:dyDescent="0.3">
      <c r="A33" s="220"/>
      <c r="B33" s="220"/>
      <c r="C33" s="220"/>
      <c r="D33" s="220"/>
      <c r="E33" s="220" t="s">
        <v>95</v>
      </c>
      <c r="F33" s="130">
        <v>126</v>
      </c>
      <c r="G33" s="143"/>
    </row>
    <row r="34" spans="1:9" ht="15" thickBot="1" x14ac:dyDescent="0.35">
      <c r="A34" s="220"/>
      <c r="B34" s="220"/>
      <c r="C34" s="220"/>
      <c r="D34" s="220"/>
      <c r="E34" s="220" t="s">
        <v>18</v>
      </c>
      <c r="F34" s="130">
        <v>178.2</v>
      </c>
      <c r="G34" s="143"/>
    </row>
    <row r="35" spans="1:9" ht="15" thickBot="1" x14ac:dyDescent="0.35">
      <c r="A35" s="220"/>
      <c r="B35" s="220"/>
      <c r="C35" s="220"/>
      <c r="D35" s="220" t="s">
        <v>19</v>
      </c>
      <c r="E35" s="220"/>
      <c r="F35" s="229">
        <f>ROUND(SUM(F17:F24)+SUM(F29:F34),5)</f>
        <v>4467</v>
      </c>
      <c r="G35" s="143"/>
    </row>
    <row r="36" spans="1:9" ht="15" thickBot="1" x14ac:dyDescent="0.35">
      <c r="A36" s="220"/>
      <c r="B36" s="220" t="s">
        <v>20</v>
      </c>
      <c r="C36" s="220"/>
      <c r="D36" s="220"/>
      <c r="E36" s="220"/>
      <c r="F36" s="229">
        <f>ROUND(F2+F16-F35,5)</f>
        <v>-4091.43</v>
      </c>
      <c r="G36" s="143"/>
    </row>
    <row r="37" spans="1:9" ht="15" thickBot="1" x14ac:dyDescent="0.35">
      <c r="A37" s="220" t="s">
        <v>63</v>
      </c>
      <c r="B37" s="220"/>
      <c r="C37" s="220"/>
      <c r="D37" s="220"/>
      <c r="E37" s="220"/>
      <c r="F37" s="232">
        <f>F36</f>
        <v>-4091.43</v>
      </c>
      <c r="G37" s="143"/>
    </row>
    <row r="38" spans="1:9" ht="15" thickTop="1" x14ac:dyDescent="0.3">
      <c r="A38" s="80"/>
      <c r="B38" s="80"/>
      <c r="C38" s="80"/>
      <c r="D38" s="80"/>
      <c r="E38" s="80"/>
      <c r="F38" s="216"/>
      <c r="G38" s="83"/>
    </row>
    <row r="39" spans="1:9" x14ac:dyDescent="0.3">
      <c r="A39" s="80"/>
      <c r="B39" s="80"/>
      <c r="C39" s="221" t="s">
        <v>21</v>
      </c>
      <c r="D39" s="220"/>
      <c r="E39" s="220"/>
      <c r="F39" s="222"/>
      <c r="G39" s="83"/>
    </row>
    <row r="40" spans="1:9" x14ac:dyDescent="0.3">
      <c r="A40" s="80"/>
      <c r="B40" s="80"/>
      <c r="C40" s="220"/>
      <c r="D40" s="220" t="s">
        <v>122</v>
      </c>
      <c r="E40" s="220"/>
      <c r="F40" s="130">
        <v>28974.93</v>
      </c>
      <c r="G40" s="83"/>
    </row>
    <row r="41" spans="1:9" x14ac:dyDescent="0.3">
      <c r="A41" s="80"/>
      <c r="B41" s="80"/>
      <c r="C41" s="220"/>
      <c r="D41" s="220" t="s">
        <v>123</v>
      </c>
      <c r="E41" s="220"/>
      <c r="F41" s="127">
        <f>SUM(F36)</f>
        <v>-4091.43</v>
      </c>
      <c r="G41" s="83"/>
    </row>
    <row r="42" spans="1:9" x14ac:dyDescent="0.3">
      <c r="A42" s="80"/>
      <c r="B42" s="80"/>
      <c r="C42" s="220"/>
      <c r="D42" s="220" t="s">
        <v>21</v>
      </c>
      <c r="E42" s="220"/>
      <c r="F42" s="145">
        <f>SUM(F40:F41)</f>
        <v>24883.5</v>
      </c>
      <c r="G42" s="83"/>
    </row>
    <row r="43" spans="1:9" x14ac:dyDescent="0.3">
      <c r="A43" s="80"/>
      <c r="B43" s="220"/>
      <c r="C43" s="220"/>
      <c r="D43" s="220"/>
      <c r="E43" s="220"/>
      <c r="F43" s="130"/>
      <c r="G43" s="143"/>
      <c r="H43" s="143"/>
      <c r="I43" s="143"/>
    </row>
    <row r="44" spans="1:9" s="3" customFormat="1" ht="12" x14ac:dyDescent="0.25">
      <c r="A44" s="80"/>
      <c r="B44" s="220"/>
      <c r="C44" s="221" t="s">
        <v>22</v>
      </c>
      <c r="D44" s="220"/>
      <c r="E44" s="220"/>
      <c r="F44" s="130"/>
      <c r="G44" s="225"/>
      <c r="H44" s="225"/>
      <c r="I44" s="225"/>
    </row>
    <row r="45" spans="1:9" ht="12.75" customHeight="1" x14ac:dyDescent="0.3">
      <c r="A45" s="80"/>
      <c r="B45" s="225"/>
      <c r="C45" s="220"/>
      <c r="D45" s="220"/>
      <c r="E45" s="220" t="s">
        <v>23</v>
      </c>
      <c r="F45" s="233">
        <v>22928.54</v>
      </c>
      <c r="G45" s="226" t="s">
        <v>124</v>
      </c>
      <c r="H45" s="143"/>
      <c r="I45" s="143"/>
    </row>
    <row r="46" spans="1:9" ht="12.75" customHeight="1" x14ac:dyDescent="0.3">
      <c r="A46" s="82"/>
      <c r="B46" s="220"/>
      <c r="C46" s="220"/>
      <c r="D46" s="220"/>
      <c r="E46" s="220" t="s">
        <v>24</v>
      </c>
      <c r="F46" s="234">
        <v>2877.96</v>
      </c>
      <c r="G46" s="226" t="s">
        <v>124</v>
      </c>
      <c r="H46" s="143"/>
      <c r="I46" s="143"/>
    </row>
    <row r="47" spans="1:9" ht="12.75" customHeight="1" x14ac:dyDescent="0.3">
      <c r="A47" s="80"/>
      <c r="B47" s="220"/>
      <c r="C47" s="220"/>
      <c r="D47" s="220"/>
      <c r="E47" s="220" t="s">
        <v>108</v>
      </c>
      <c r="F47" s="127">
        <v>-923</v>
      </c>
      <c r="G47" s="143"/>
      <c r="H47" s="143"/>
      <c r="I47" s="143"/>
    </row>
    <row r="48" spans="1:9" x14ac:dyDescent="0.3">
      <c r="A48" s="82"/>
      <c r="B48" s="220"/>
      <c r="C48" s="220"/>
      <c r="D48" s="220"/>
      <c r="E48" s="220"/>
      <c r="F48" s="101">
        <f>SUM(F45:F47)</f>
        <v>24883.5</v>
      </c>
      <c r="G48" s="143"/>
      <c r="H48" s="143"/>
      <c r="I48" s="143"/>
    </row>
    <row r="49" spans="1:11" x14ac:dyDescent="0.3">
      <c r="A49" s="82"/>
      <c r="B49" s="220"/>
      <c r="C49" s="220"/>
      <c r="D49" s="220"/>
      <c r="E49" s="220" t="s">
        <v>109</v>
      </c>
      <c r="F49" s="130"/>
      <c r="G49" s="143"/>
      <c r="H49" s="143"/>
      <c r="I49" s="184"/>
    </row>
    <row r="50" spans="1:11" x14ac:dyDescent="0.3">
      <c r="A50" s="82"/>
      <c r="B50" s="220"/>
      <c r="C50" s="220"/>
      <c r="D50" s="220"/>
      <c r="E50" s="220"/>
      <c r="F50" s="130"/>
      <c r="G50" s="143"/>
      <c r="H50" s="143"/>
      <c r="I50" s="184"/>
    </row>
    <row r="51" spans="1:11" x14ac:dyDescent="0.3">
      <c r="A51" s="82"/>
      <c r="B51" s="80"/>
      <c r="C51" s="80"/>
      <c r="D51" s="80"/>
      <c r="E51" s="223">
        <v>2057</v>
      </c>
      <c r="F51" s="224">
        <v>315</v>
      </c>
      <c r="G51" s="83"/>
      <c r="I51" s="8"/>
    </row>
    <row r="52" spans="1:11" x14ac:dyDescent="0.3">
      <c r="A52" s="82"/>
      <c r="B52" s="80"/>
      <c r="C52" s="80"/>
      <c r="D52" s="80"/>
      <c r="E52" s="223">
        <v>2058</v>
      </c>
      <c r="F52" s="224">
        <v>315</v>
      </c>
      <c r="G52" s="83"/>
      <c r="I52" s="8"/>
    </row>
    <row r="53" spans="1:11" x14ac:dyDescent="0.3">
      <c r="A53" s="82"/>
      <c r="B53" s="80"/>
      <c r="C53" s="80"/>
      <c r="D53" s="80"/>
      <c r="E53" s="126">
        <v>2059</v>
      </c>
      <c r="F53" s="128">
        <v>25</v>
      </c>
      <c r="G53" s="83"/>
      <c r="I53" s="211">
        <f>SUM(F42-F48)</f>
        <v>0</v>
      </c>
    </row>
    <row r="54" spans="1:11" x14ac:dyDescent="0.3">
      <c r="A54" s="82"/>
      <c r="B54" s="80"/>
      <c r="C54" s="80"/>
      <c r="D54" s="80"/>
      <c r="E54" s="126">
        <v>2060</v>
      </c>
      <c r="F54" s="127">
        <v>268</v>
      </c>
      <c r="G54" s="83"/>
      <c r="I54" s="8"/>
    </row>
    <row r="55" spans="1:11" x14ac:dyDescent="0.3">
      <c r="A55" s="80"/>
      <c r="B55" s="80"/>
      <c r="C55" s="80"/>
      <c r="D55" s="80"/>
      <c r="E55" s="227" t="s">
        <v>35</v>
      </c>
      <c r="F55" s="101">
        <f>SUM(F51:F54)</f>
        <v>923</v>
      </c>
      <c r="G55" s="83"/>
    </row>
    <row r="56" spans="1:11" x14ac:dyDescent="0.3">
      <c r="A56" s="80"/>
      <c r="B56" s="80"/>
      <c r="C56" s="80"/>
      <c r="D56" s="80"/>
      <c r="E56" s="80"/>
      <c r="F56" s="83"/>
      <c r="G56" s="83"/>
      <c r="I56" s="79"/>
    </row>
    <row r="57" spans="1:11" x14ac:dyDescent="0.3">
      <c r="A57" s="82"/>
      <c r="B57" s="80"/>
      <c r="C57" s="84"/>
      <c r="D57" s="219"/>
      <c r="E57" s="80"/>
      <c r="F57" s="218"/>
      <c r="G57" s="217"/>
      <c r="H57" s="88"/>
      <c r="I57" s="88"/>
      <c r="K57" s="91"/>
    </row>
    <row r="58" spans="1:11" x14ac:dyDescent="0.3">
      <c r="B58" s="85"/>
      <c r="E58" s="82"/>
      <c r="F58" s="81"/>
      <c r="G58" s="9"/>
      <c r="I58" s="79"/>
      <c r="K58" s="91"/>
    </row>
    <row r="59" spans="1:11" x14ac:dyDescent="0.3">
      <c r="B59" s="85"/>
      <c r="E59" s="82"/>
      <c r="F59" s="83"/>
      <c r="G59" s="9"/>
      <c r="I59" s="79"/>
      <c r="K59" s="91"/>
    </row>
    <row r="60" spans="1:11" x14ac:dyDescent="0.3">
      <c r="B60" s="85"/>
      <c r="F60" s="83"/>
      <c r="G60" s="9"/>
      <c r="I60" s="79"/>
      <c r="K60" s="91"/>
    </row>
    <row r="61" spans="1:11" x14ac:dyDescent="0.3">
      <c r="B61" s="85"/>
      <c r="F61" s="83"/>
      <c r="G61" s="9"/>
      <c r="I61" s="79"/>
      <c r="K61" s="91"/>
    </row>
    <row r="62" spans="1:11" x14ac:dyDescent="0.3">
      <c r="A62" s="85"/>
      <c r="B62" s="85"/>
      <c r="F62" s="83"/>
      <c r="G62" s="9"/>
      <c r="I62" s="79"/>
      <c r="J62" s="79"/>
    </row>
    <row r="63" spans="1:11" x14ac:dyDescent="0.3">
      <c r="A63" s="85"/>
      <c r="B63" s="85"/>
      <c r="F63" s="83"/>
      <c r="G63" s="9"/>
      <c r="I63" s="79"/>
      <c r="J63" s="79"/>
    </row>
    <row r="64" spans="1:11" x14ac:dyDescent="0.3">
      <c r="A64" s="85"/>
      <c r="B64" s="85"/>
      <c r="F64" s="83"/>
      <c r="H64" s="88"/>
      <c r="I64" s="88"/>
    </row>
    <row r="65" spans="1:7" x14ac:dyDescent="0.3">
      <c r="A65" s="1"/>
      <c r="B65" s="1"/>
      <c r="F65" s="83"/>
      <c r="G65" s="83"/>
    </row>
    <row r="66" spans="1:7" x14ac:dyDescent="0.3">
      <c r="A66" s="6"/>
      <c r="B66" s="6"/>
      <c r="F66" s="83"/>
      <c r="G66" s="83"/>
    </row>
    <row r="67" spans="1:7" x14ac:dyDescent="0.3">
      <c r="G67" s="83"/>
    </row>
    <row r="68" spans="1:7" x14ac:dyDescent="0.3">
      <c r="G68" s="83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 xml:space="preserve">&amp;C&amp;10 Rainow Parish Council
 Profit &amp; Loss - October 2021 to December 2021
</oddHeader>
  </headerFooter>
  <drawing r:id="rId2"/>
  <legacyDrawing r:id="rId3"/>
  <controls>
    <mc:AlternateContent xmlns:mc="http://schemas.openxmlformats.org/markup-compatibility/2006">
      <mc:Choice Requires="x14">
        <control shapeId="1638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6385" r:id="rId4" name="FILTER"/>
      </mc:Fallback>
    </mc:AlternateContent>
    <mc:AlternateContent xmlns:mc="http://schemas.openxmlformats.org/markup-compatibility/2006">
      <mc:Choice Requires="x14">
        <control shapeId="1638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6386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CCAA2-F41F-4504-A440-24557951AE81}">
  <sheetPr>
    <pageSetUpPr fitToPage="1"/>
  </sheetPr>
  <dimension ref="A1:H31"/>
  <sheetViews>
    <sheetView workbookViewId="0">
      <selection activeCell="I31" sqref="I31"/>
    </sheetView>
  </sheetViews>
  <sheetFormatPr defaultColWidth="9.109375" defaultRowHeight="14.4" x14ac:dyDescent="0.3"/>
  <cols>
    <col min="1" max="1" width="9.109375" style="121"/>
    <col min="2" max="2" width="32" style="121" customWidth="1"/>
    <col min="3" max="3" width="11.5546875" style="121" bestFit="1" customWidth="1"/>
    <col min="4" max="4" width="14.33203125" style="121" bestFit="1" customWidth="1"/>
    <col min="5" max="5" width="11.88671875" style="121" bestFit="1" customWidth="1"/>
    <col min="6" max="16384" width="9.109375" style="121"/>
  </cols>
  <sheetData>
    <row r="1" spans="1:8" ht="23.4" x14ac:dyDescent="0.45">
      <c r="B1" s="266" t="s">
        <v>57</v>
      </c>
      <c r="C1" s="266"/>
      <c r="D1" s="266"/>
      <c r="E1" s="83"/>
      <c r="F1" s="83"/>
      <c r="G1" s="83"/>
      <c r="H1" s="83"/>
    </row>
    <row r="2" spans="1:8" ht="18" x14ac:dyDescent="0.35">
      <c r="B2" s="267" t="s">
        <v>64</v>
      </c>
      <c r="C2" s="267"/>
      <c r="D2" s="267"/>
      <c r="E2" s="83"/>
      <c r="F2" s="83"/>
      <c r="G2" s="83"/>
      <c r="H2" s="83"/>
    </row>
    <row r="3" spans="1:8" ht="15.6" x14ac:dyDescent="0.3">
      <c r="A3" s="83"/>
      <c r="B3" s="268" t="s">
        <v>120</v>
      </c>
      <c r="C3" s="268"/>
      <c r="D3" s="268"/>
      <c r="E3" s="83"/>
      <c r="F3" s="83"/>
      <c r="G3" s="83"/>
      <c r="H3" s="83"/>
    </row>
    <row r="4" spans="1:8" ht="23.4" x14ac:dyDescent="0.45">
      <c r="A4" s="83"/>
      <c r="B4" s="122"/>
      <c r="C4" s="83"/>
      <c r="D4" s="83"/>
      <c r="E4" s="83"/>
      <c r="F4" s="83"/>
      <c r="G4" s="83"/>
      <c r="H4" s="83"/>
    </row>
    <row r="5" spans="1:8" ht="15.75" customHeight="1" x14ac:dyDescent="0.3">
      <c r="A5" s="83"/>
      <c r="B5" s="274" t="s">
        <v>121</v>
      </c>
      <c r="C5" s="274"/>
      <c r="D5" s="184">
        <v>28974.93</v>
      </c>
      <c r="E5" s="143"/>
      <c r="F5" s="143"/>
      <c r="G5" s="83"/>
      <c r="H5" s="83"/>
    </row>
    <row r="6" spans="1:8" s="83" customFormat="1" x14ac:dyDescent="0.3">
      <c r="B6" s="274" t="s">
        <v>67</v>
      </c>
      <c r="C6" s="274"/>
      <c r="D6" s="206">
        <v>375.57</v>
      </c>
      <c r="E6" s="143"/>
      <c r="F6" s="143"/>
    </row>
    <row r="7" spans="1:8" s="83" customFormat="1" x14ac:dyDescent="0.3">
      <c r="B7" s="209"/>
      <c r="C7" s="209"/>
      <c r="D7" s="191">
        <f>SUM(D5:D6)</f>
        <v>29350.5</v>
      </c>
      <c r="E7" s="143"/>
      <c r="F7" s="143"/>
    </row>
    <row r="8" spans="1:8" s="83" customFormat="1" ht="15.6" x14ac:dyDescent="0.3">
      <c r="B8" s="274"/>
      <c r="C8" s="274"/>
      <c r="D8" s="191"/>
      <c r="E8" s="143"/>
      <c r="F8" s="143"/>
      <c r="G8" s="116"/>
    </row>
    <row r="9" spans="1:8" s="83" customFormat="1" ht="15.6" x14ac:dyDescent="0.3">
      <c r="B9" s="209" t="s">
        <v>58</v>
      </c>
      <c r="C9" s="209"/>
      <c r="D9" s="212">
        <v>4467</v>
      </c>
      <c r="E9" s="11"/>
      <c r="F9" s="143"/>
      <c r="G9" s="116"/>
    </row>
    <row r="10" spans="1:8" s="83" customFormat="1" ht="15.6" x14ac:dyDescent="0.3">
      <c r="B10" s="192" t="s">
        <v>59</v>
      </c>
      <c r="C10" s="209"/>
      <c r="D10" s="193">
        <f>D7-D9</f>
        <v>24883.5</v>
      </c>
      <c r="E10" s="143"/>
      <c r="F10" s="143"/>
      <c r="G10" s="116"/>
    </row>
    <row r="11" spans="1:8" s="83" customFormat="1" ht="15.6" x14ac:dyDescent="0.3">
      <c r="B11" s="209"/>
      <c r="C11" s="209"/>
      <c r="D11" s="191"/>
      <c r="E11" s="143"/>
      <c r="F11" s="143"/>
      <c r="G11" s="116"/>
    </row>
    <row r="12" spans="1:8" s="83" customFormat="1" ht="15.6" x14ac:dyDescent="0.3">
      <c r="B12" s="274" t="s">
        <v>60</v>
      </c>
      <c r="C12" s="274"/>
      <c r="D12" s="194">
        <v>22928.54</v>
      </c>
      <c r="E12" s="195" t="s">
        <v>124</v>
      </c>
      <c r="F12" s="143"/>
      <c r="G12" s="116"/>
    </row>
    <row r="13" spans="1:8" s="83" customFormat="1" ht="15.6" x14ac:dyDescent="0.3">
      <c r="B13" s="274" t="s">
        <v>61</v>
      </c>
      <c r="C13" s="274"/>
      <c r="D13" s="196">
        <v>2877.96</v>
      </c>
      <c r="E13" s="195" t="s">
        <v>124</v>
      </c>
      <c r="F13" s="143"/>
      <c r="G13" s="116"/>
    </row>
    <row r="14" spans="1:8" s="83" customFormat="1" ht="15.6" x14ac:dyDescent="0.3">
      <c r="B14" s="274"/>
      <c r="C14" s="274"/>
      <c r="D14" s="191">
        <f>SUM(D12:D13)</f>
        <v>25806.5</v>
      </c>
      <c r="E14" s="143"/>
      <c r="F14" s="143"/>
      <c r="G14" s="116"/>
    </row>
    <row r="15" spans="1:8" s="83" customFormat="1" ht="15.6" x14ac:dyDescent="0.3">
      <c r="B15" s="274"/>
      <c r="C15" s="274"/>
      <c r="D15" s="197"/>
      <c r="E15" s="143"/>
      <c r="F15" s="143"/>
      <c r="G15" s="116"/>
    </row>
    <row r="16" spans="1:8" s="83" customFormat="1" ht="15.6" x14ac:dyDescent="0.3">
      <c r="B16" s="275" t="s">
        <v>111</v>
      </c>
      <c r="C16" s="275"/>
      <c r="D16" s="191"/>
      <c r="E16" s="143"/>
      <c r="F16" s="143"/>
      <c r="G16" s="116"/>
    </row>
    <row r="17" spans="1:8" s="83" customFormat="1" ht="15.6" x14ac:dyDescent="0.3">
      <c r="B17" s="275"/>
      <c r="C17" s="275"/>
      <c r="D17" s="191"/>
      <c r="E17" s="143"/>
      <c r="F17" s="143"/>
      <c r="G17" s="116"/>
    </row>
    <row r="18" spans="1:8" s="83" customFormat="1" ht="15.6" x14ac:dyDescent="0.3">
      <c r="B18" s="209">
        <v>2057</v>
      </c>
      <c r="C18" s="191">
        <v>315</v>
      </c>
      <c r="D18" s="191"/>
      <c r="E18" s="143"/>
      <c r="F18" s="143"/>
      <c r="G18" s="116"/>
    </row>
    <row r="19" spans="1:8" s="83" customFormat="1" ht="15.6" x14ac:dyDescent="0.3">
      <c r="B19" s="209">
        <v>2058</v>
      </c>
      <c r="C19" s="191">
        <v>315</v>
      </c>
      <c r="D19" s="191"/>
      <c r="E19" s="143"/>
      <c r="F19" s="143"/>
      <c r="G19" s="116"/>
    </row>
    <row r="20" spans="1:8" s="83" customFormat="1" ht="15.6" x14ac:dyDescent="0.3">
      <c r="B20" s="198">
        <v>2059</v>
      </c>
      <c r="C20" s="194">
        <v>25</v>
      </c>
      <c r="D20" s="191"/>
      <c r="E20" s="143"/>
      <c r="F20" s="143"/>
      <c r="G20" s="116"/>
    </row>
    <row r="21" spans="1:8" s="83" customFormat="1" ht="15.6" x14ac:dyDescent="0.3">
      <c r="B21" s="198">
        <v>2060</v>
      </c>
      <c r="C21" s="196">
        <v>268</v>
      </c>
      <c r="D21" s="191"/>
      <c r="E21" s="143"/>
      <c r="F21" s="143"/>
      <c r="G21" s="116"/>
    </row>
    <row r="22" spans="1:8" s="83" customFormat="1" ht="15.6" x14ac:dyDescent="0.3">
      <c r="B22" s="143"/>
      <c r="C22" s="209"/>
      <c r="D22" s="202">
        <f>SUM(C18:C21)</f>
        <v>923</v>
      </c>
      <c r="E22" s="143"/>
      <c r="F22" s="197"/>
      <c r="G22" s="116"/>
    </row>
    <row r="23" spans="1:8" s="83" customFormat="1" ht="15.6" x14ac:dyDescent="0.3">
      <c r="B23" s="143"/>
      <c r="C23" s="209"/>
      <c r="D23" s="213"/>
      <c r="E23" s="143"/>
      <c r="F23" s="143"/>
      <c r="G23" s="116"/>
    </row>
    <row r="24" spans="1:8" s="83" customFormat="1" ht="15.6" x14ac:dyDescent="0.3">
      <c r="B24" s="200" t="s">
        <v>62</v>
      </c>
      <c r="C24" s="184"/>
      <c r="D24" s="193">
        <f>SUM(D14-D22)</f>
        <v>24883.5</v>
      </c>
      <c r="E24" s="143"/>
      <c r="F24" s="143"/>
      <c r="G24" s="171">
        <f>SUM(D10-D24)</f>
        <v>0</v>
      </c>
    </row>
    <row r="25" spans="1:8" ht="15.6" x14ac:dyDescent="0.3">
      <c r="A25" s="83"/>
      <c r="B25" s="209"/>
      <c r="C25" s="209"/>
      <c r="D25" s="143"/>
      <c r="E25" s="143"/>
      <c r="F25" s="143"/>
      <c r="G25" s="116"/>
      <c r="H25" s="83"/>
    </row>
    <row r="26" spans="1:8" x14ac:dyDescent="0.3">
      <c r="A26" s="83"/>
      <c r="B26" s="276"/>
      <c r="C26" s="276"/>
      <c r="D26" s="197"/>
      <c r="E26" s="143"/>
      <c r="F26" s="143"/>
      <c r="G26" s="83"/>
      <c r="H26" s="83"/>
    </row>
    <row r="27" spans="1:8" x14ac:dyDescent="0.3">
      <c r="A27" s="83"/>
      <c r="B27" s="83"/>
      <c r="C27" s="83"/>
      <c r="D27" s="83"/>
      <c r="E27" s="83"/>
      <c r="F27" s="83"/>
      <c r="G27" s="83"/>
      <c r="H27" s="83"/>
    </row>
    <row r="28" spans="1:8" x14ac:dyDescent="0.3">
      <c r="A28" s="83"/>
      <c r="B28" s="83"/>
      <c r="C28" s="83"/>
      <c r="D28" s="83"/>
      <c r="E28" s="83"/>
      <c r="F28" s="83"/>
      <c r="G28" s="83"/>
      <c r="H28" s="83"/>
    </row>
    <row r="29" spans="1:8" x14ac:dyDescent="0.3">
      <c r="A29" s="83"/>
      <c r="B29" s="83"/>
      <c r="C29" s="83"/>
      <c r="D29" s="83"/>
      <c r="E29" s="83"/>
      <c r="F29" s="83"/>
      <c r="G29" s="83"/>
      <c r="H29" s="83"/>
    </row>
    <row r="30" spans="1:8" x14ac:dyDescent="0.3">
      <c r="A30" s="83"/>
      <c r="B30" s="83"/>
      <c r="C30" s="83"/>
      <c r="D30" s="83"/>
      <c r="E30" s="83"/>
      <c r="F30" s="83"/>
      <c r="G30" s="83"/>
      <c r="H30" s="83"/>
    </row>
    <row r="31" spans="1:8" x14ac:dyDescent="0.3">
      <c r="A31" s="83"/>
      <c r="B31" s="83"/>
      <c r="C31" s="83"/>
      <c r="D31" s="83"/>
      <c r="E31" s="83"/>
      <c r="F31" s="83"/>
      <c r="G31" s="83"/>
      <c r="H31" s="83"/>
    </row>
  </sheetData>
  <mergeCells count="12">
    <mergeCell ref="B26:C26"/>
    <mergeCell ref="B1:D1"/>
    <mergeCell ref="B2:D2"/>
    <mergeCell ref="B3:D3"/>
    <mergeCell ref="B5:C5"/>
    <mergeCell ref="B6:C6"/>
    <mergeCell ref="B8:C8"/>
    <mergeCell ref="B12:C12"/>
    <mergeCell ref="B13:C13"/>
    <mergeCell ref="B14:C14"/>
    <mergeCell ref="B15:C15"/>
    <mergeCell ref="B16:C1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07A7C-FF7F-4247-8C8E-F7F0BC0DC2DC}">
  <sheetPr codeName="Sheet10">
    <pageSetUpPr fitToPage="1"/>
  </sheetPr>
  <dimension ref="A1:K62"/>
  <sheetViews>
    <sheetView tabSelected="1" workbookViewId="0">
      <pane xSplit="5" ySplit="1" topLeftCell="F29" activePane="bottomRight" state="frozenSplit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defaultColWidth="9.109375" defaultRowHeight="14.4" x14ac:dyDescent="0.3"/>
  <cols>
    <col min="1" max="4" width="3" style="3" customWidth="1"/>
    <col min="5" max="5" width="27.109375" style="3" customWidth="1"/>
    <col min="6" max="6" width="20.109375" style="121" bestFit="1" customWidth="1"/>
    <col min="7" max="7" width="11.33203125" style="121" customWidth="1"/>
    <col min="8" max="10" width="11.5546875" style="121" bestFit="1" customWidth="1"/>
    <col min="11" max="16384" width="9.109375" style="121"/>
  </cols>
  <sheetData>
    <row r="1" spans="1:7" s="5" customFormat="1" ht="15" thickBot="1" x14ac:dyDescent="0.35">
      <c r="A1" s="214"/>
      <c r="B1" s="214"/>
      <c r="C1" s="214"/>
      <c r="D1" s="214"/>
      <c r="E1" s="214"/>
      <c r="F1" s="228" t="s">
        <v>139</v>
      </c>
      <c r="G1" s="215"/>
    </row>
    <row r="2" spans="1:7" ht="15" thickTop="1" x14ac:dyDescent="0.3">
      <c r="A2" s="80"/>
      <c r="B2" s="220" t="s">
        <v>0</v>
      </c>
      <c r="C2" s="220"/>
      <c r="D2" s="220"/>
      <c r="E2" s="220"/>
      <c r="F2" s="96"/>
      <c r="G2" s="83"/>
    </row>
    <row r="3" spans="1:7" x14ac:dyDescent="0.3">
      <c r="A3" s="80"/>
      <c r="B3" s="220"/>
      <c r="C3" s="220"/>
      <c r="D3" s="220" t="s">
        <v>1</v>
      </c>
      <c r="E3" s="220"/>
      <c r="F3" s="96"/>
      <c r="G3" s="83"/>
    </row>
    <row r="4" spans="1:7" x14ac:dyDescent="0.3">
      <c r="A4" s="80"/>
      <c r="B4" s="220"/>
      <c r="C4" s="220"/>
      <c r="D4" s="220"/>
      <c r="E4" s="220" t="s">
        <v>3</v>
      </c>
      <c r="F4" s="252">
        <v>0.06</v>
      </c>
      <c r="G4" s="83"/>
    </row>
    <row r="5" spans="1:7" x14ac:dyDescent="0.3">
      <c r="A5" s="80"/>
      <c r="B5" s="220"/>
      <c r="C5" s="220"/>
      <c r="D5" s="220"/>
      <c r="E5" s="220" t="s">
        <v>4</v>
      </c>
      <c r="F5" s="252">
        <v>0</v>
      </c>
      <c r="G5" s="83"/>
    </row>
    <row r="6" spans="1:7" x14ac:dyDescent="0.3">
      <c r="A6" s="80"/>
      <c r="B6" s="220"/>
      <c r="C6" s="220"/>
      <c r="D6" s="220"/>
      <c r="E6" s="220" t="s">
        <v>101</v>
      </c>
      <c r="F6" s="252">
        <v>0</v>
      </c>
      <c r="G6" s="83"/>
    </row>
    <row r="7" spans="1:7" x14ac:dyDescent="0.3">
      <c r="A7" s="80"/>
      <c r="B7" s="220"/>
      <c r="C7" s="220"/>
      <c r="D7" s="220"/>
      <c r="E7" s="220" t="s">
        <v>102</v>
      </c>
      <c r="F7" s="252">
        <v>0</v>
      </c>
      <c r="G7" s="83"/>
    </row>
    <row r="8" spans="1:7" x14ac:dyDescent="0.3">
      <c r="A8" s="80"/>
      <c r="B8" s="220"/>
      <c r="C8" s="220"/>
      <c r="D8" s="220"/>
      <c r="E8" s="220" t="s">
        <v>103</v>
      </c>
      <c r="F8" s="252">
        <v>0</v>
      </c>
      <c r="G8" s="83"/>
    </row>
    <row r="9" spans="1:7" x14ac:dyDescent="0.3">
      <c r="A9" s="80"/>
      <c r="B9" s="220"/>
      <c r="C9" s="220"/>
      <c r="D9" s="220"/>
      <c r="E9" s="220" t="s">
        <v>5</v>
      </c>
      <c r="F9" s="252">
        <v>0</v>
      </c>
      <c r="G9" s="83"/>
    </row>
    <row r="10" spans="1:7" x14ac:dyDescent="0.3">
      <c r="A10" s="80"/>
      <c r="B10" s="220"/>
      <c r="C10" s="220"/>
      <c r="D10" s="220" t="s">
        <v>6</v>
      </c>
      <c r="E10" s="225"/>
      <c r="F10" s="252"/>
      <c r="G10" s="83"/>
    </row>
    <row r="11" spans="1:7" x14ac:dyDescent="0.3">
      <c r="A11" s="80"/>
      <c r="B11" s="220"/>
      <c r="C11" s="220"/>
      <c r="D11" s="220"/>
      <c r="E11" s="220" t="s">
        <v>89</v>
      </c>
      <c r="F11" s="252">
        <v>10</v>
      </c>
      <c r="G11" s="83"/>
    </row>
    <row r="12" spans="1:7" x14ac:dyDescent="0.3">
      <c r="A12" s="80"/>
      <c r="B12" s="220"/>
      <c r="C12" s="220"/>
      <c r="D12" s="220"/>
      <c r="E12" s="220" t="s">
        <v>90</v>
      </c>
      <c r="F12" s="252">
        <v>10</v>
      </c>
      <c r="G12" s="83"/>
    </row>
    <row r="13" spans="1:7" x14ac:dyDescent="0.3">
      <c r="A13" s="80"/>
      <c r="B13" s="220"/>
      <c r="C13" s="220"/>
      <c r="D13" s="220"/>
      <c r="E13" s="220" t="s">
        <v>104</v>
      </c>
      <c r="F13" s="252">
        <v>171</v>
      </c>
      <c r="G13" s="83"/>
    </row>
    <row r="14" spans="1:7" x14ac:dyDescent="0.3">
      <c r="A14" s="80"/>
      <c r="B14" s="220"/>
      <c r="C14" s="220"/>
      <c r="D14" s="220"/>
      <c r="E14" s="220" t="s">
        <v>105</v>
      </c>
      <c r="F14" s="252">
        <v>171</v>
      </c>
      <c r="G14" s="83"/>
    </row>
    <row r="15" spans="1:7" x14ac:dyDescent="0.3">
      <c r="A15" s="80"/>
      <c r="B15" s="220"/>
      <c r="C15" s="220"/>
      <c r="D15" s="220"/>
      <c r="E15" s="220" t="s">
        <v>140</v>
      </c>
      <c r="F15" s="252">
        <v>3</v>
      </c>
      <c r="G15" s="83"/>
    </row>
    <row r="16" spans="1:7" x14ac:dyDescent="0.3">
      <c r="A16" s="80"/>
      <c r="B16" s="220"/>
      <c r="C16" s="220"/>
      <c r="D16" s="220"/>
      <c r="E16" s="220" t="s">
        <v>141</v>
      </c>
      <c r="F16" s="252">
        <v>3</v>
      </c>
      <c r="G16" s="83"/>
    </row>
    <row r="17" spans="1:7" ht="15" thickBot="1" x14ac:dyDescent="0.35">
      <c r="A17" s="80"/>
      <c r="B17" s="220"/>
      <c r="C17" s="220"/>
      <c r="D17" s="220"/>
      <c r="E17" s="220" t="s">
        <v>142</v>
      </c>
      <c r="F17" s="252">
        <v>3</v>
      </c>
      <c r="G17" s="83"/>
    </row>
    <row r="18" spans="1:7" ht="15" thickBot="1" x14ac:dyDescent="0.35">
      <c r="A18" s="80"/>
      <c r="B18" s="220"/>
      <c r="C18" s="220"/>
      <c r="D18" s="220"/>
      <c r="E18" s="220" t="s">
        <v>7</v>
      </c>
      <c r="F18" s="253">
        <f>SUM(F11:F17)</f>
        <v>371</v>
      </c>
      <c r="G18" s="83"/>
    </row>
    <row r="19" spans="1:7" ht="15" thickBot="1" x14ac:dyDescent="0.35">
      <c r="A19" s="80"/>
      <c r="B19" s="80"/>
      <c r="C19" s="220"/>
      <c r="D19" s="220" t="s">
        <v>9</v>
      </c>
      <c r="E19" s="220"/>
      <c r="F19" s="254">
        <f>ROUND(SUM(F3:F4)+SUM(F7:F9)+F18,5)</f>
        <v>371.06</v>
      </c>
      <c r="G19" s="83"/>
    </row>
    <row r="20" spans="1:7" x14ac:dyDescent="0.3">
      <c r="A20" s="80"/>
      <c r="B20" s="80"/>
      <c r="C20" s="220" t="s">
        <v>106</v>
      </c>
      <c r="D20" s="220"/>
      <c r="E20" s="220"/>
      <c r="F20" s="252">
        <f>F19</f>
        <v>371.06</v>
      </c>
      <c r="G20" s="83"/>
    </row>
    <row r="21" spans="1:7" x14ac:dyDescent="0.3">
      <c r="A21" s="80"/>
      <c r="B21" s="80"/>
      <c r="C21" s="80"/>
      <c r="D21" s="220" t="s">
        <v>10</v>
      </c>
      <c r="E21" s="80"/>
      <c r="F21" s="255"/>
      <c r="G21" s="83"/>
    </row>
    <row r="22" spans="1:7" x14ac:dyDescent="0.3">
      <c r="A22" s="80"/>
      <c r="B22" s="80"/>
      <c r="C22" s="80"/>
      <c r="D22" s="80"/>
      <c r="E22" s="220" t="s">
        <v>77</v>
      </c>
      <c r="F22" s="252">
        <v>10.44</v>
      </c>
      <c r="G22" s="83"/>
    </row>
    <row r="23" spans="1:7" x14ac:dyDescent="0.3">
      <c r="A23" s="80"/>
      <c r="B23" s="80"/>
      <c r="C23" s="80"/>
      <c r="D23" s="80"/>
      <c r="E23" s="220" t="s">
        <v>12</v>
      </c>
      <c r="F23" s="252">
        <v>0</v>
      </c>
      <c r="G23" s="83"/>
    </row>
    <row r="24" spans="1:7" x14ac:dyDescent="0.3">
      <c r="A24" s="80"/>
      <c r="B24" s="80"/>
      <c r="C24" s="80"/>
      <c r="D24" s="80"/>
      <c r="E24" s="220" t="s">
        <v>55</v>
      </c>
      <c r="F24" s="252">
        <v>81.099999999999994</v>
      </c>
      <c r="G24" s="83"/>
    </row>
    <row r="25" spans="1:7" x14ac:dyDescent="0.3">
      <c r="A25" s="80"/>
      <c r="B25" s="80"/>
      <c r="C25" s="80"/>
      <c r="D25" s="80"/>
      <c r="E25" s="220" t="s">
        <v>56</v>
      </c>
      <c r="F25" s="252">
        <v>1257.93</v>
      </c>
      <c r="G25" s="83"/>
    </row>
    <row r="26" spans="1:7" x14ac:dyDescent="0.3">
      <c r="A26" s="80"/>
      <c r="B26" s="80"/>
      <c r="C26" s="80"/>
      <c r="D26" s="80"/>
      <c r="E26" s="220" t="s">
        <v>13</v>
      </c>
      <c r="F26" s="252">
        <v>895.05</v>
      </c>
      <c r="G26" s="83"/>
    </row>
    <row r="27" spans="1:7" x14ac:dyDescent="0.3">
      <c r="A27" s="80"/>
      <c r="B27" s="80"/>
      <c r="C27" s="80"/>
      <c r="D27" s="80"/>
      <c r="E27" s="220" t="s">
        <v>16</v>
      </c>
      <c r="F27" s="252">
        <v>1265.24</v>
      </c>
      <c r="G27" s="83"/>
    </row>
    <row r="28" spans="1:7" ht="15" thickBot="1" x14ac:dyDescent="0.35">
      <c r="A28" s="220"/>
      <c r="B28" s="220"/>
      <c r="C28" s="220"/>
      <c r="D28" s="220"/>
      <c r="E28" s="220" t="s">
        <v>18</v>
      </c>
      <c r="F28" s="252">
        <v>17.37</v>
      </c>
      <c r="G28" s="83"/>
    </row>
    <row r="29" spans="1:7" ht="15" thickBot="1" x14ac:dyDescent="0.35">
      <c r="A29" s="220"/>
      <c r="B29" s="220"/>
      <c r="C29" s="220"/>
      <c r="D29" s="220" t="s">
        <v>19</v>
      </c>
      <c r="E29" s="220"/>
      <c r="F29" s="253">
        <f>ROUND(SUM(F21:F27)+SUM(F28:F28),5)</f>
        <v>3527.13</v>
      </c>
      <c r="G29" s="83"/>
    </row>
    <row r="30" spans="1:7" ht="15" thickBot="1" x14ac:dyDescent="0.35">
      <c r="A30" s="220"/>
      <c r="B30" s="220" t="s">
        <v>20</v>
      </c>
      <c r="C30" s="220"/>
      <c r="D30" s="220"/>
      <c r="E30" s="220"/>
      <c r="F30" s="253">
        <f>ROUND(F2+F20-F29,5)</f>
        <v>-3156.07</v>
      </c>
      <c r="G30" s="83"/>
    </row>
    <row r="31" spans="1:7" ht="15" thickBot="1" x14ac:dyDescent="0.35">
      <c r="A31" s="220" t="s">
        <v>63</v>
      </c>
      <c r="B31" s="220"/>
      <c r="C31" s="220"/>
      <c r="D31" s="220"/>
      <c r="E31" s="220"/>
      <c r="F31" s="256">
        <f>F30</f>
        <v>-3156.07</v>
      </c>
      <c r="G31" s="83"/>
    </row>
    <row r="32" spans="1:7" ht="15" thickTop="1" x14ac:dyDescent="0.3">
      <c r="A32" s="80"/>
      <c r="B32" s="80"/>
      <c r="C32" s="80"/>
      <c r="D32" s="80"/>
      <c r="E32" s="80"/>
      <c r="F32" s="216"/>
      <c r="G32" s="83"/>
    </row>
    <row r="33" spans="1:9" x14ac:dyDescent="0.3">
      <c r="A33" s="80"/>
      <c r="B33" s="80"/>
      <c r="C33" s="221" t="s">
        <v>21</v>
      </c>
      <c r="D33" s="220"/>
      <c r="E33" s="220"/>
      <c r="F33" s="95"/>
      <c r="G33" s="83"/>
    </row>
    <row r="34" spans="1:9" x14ac:dyDescent="0.3">
      <c r="A34" s="80"/>
      <c r="B34" s="80"/>
      <c r="C34" s="220"/>
      <c r="D34" s="220" t="s">
        <v>143</v>
      </c>
      <c r="E34" s="220"/>
      <c r="F34" s="252">
        <v>24883.5</v>
      </c>
      <c r="G34" s="83"/>
    </row>
    <row r="35" spans="1:9" x14ac:dyDescent="0.3">
      <c r="A35" s="80"/>
      <c r="B35" s="80"/>
      <c r="C35" s="220"/>
      <c r="D35" s="220" t="s">
        <v>144</v>
      </c>
      <c r="E35" s="220"/>
      <c r="F35" s="257">
        <f>SUM(F30)</f>
        <v>-3156.07</v>
      </c>
      <c r="G35" s="83"/>
    </row>
    <row r="36" spans="1:9" x14ac:dyDescent="0.3">
      <c r="A36" s="80"/>
      <c r="B36" s="80"/>
      <c r="C36" s="220"/>
      <c r="D36" s="220" t="s">
        <v>21</v>
      </c>
      <c r="E36" s="220"/>
      <c r="F36" s="258">
        <f>SUM(F34:F35)</f>
        <v>21727.43</v>
      </c>
      <c r="G36" s="83"/>
    </row>
    <row r="37" spans="1:9" x14ac:dyDescent="0.3">
      <c r="A37" s="80"/>
      <c r="B37" s="220"/>
      <c r="C37" s="220"/>
      <c r="D37" s="220"/>
      <c r="E37" s="220"/>
      <c r="F37" s="92"/>
      <c r="G37" s="83"/>
      <c r="H37" s="143"/>
      <c r="I37" s="143"/>
    </row>
    <row r="38" spans="1:9" s="3" customFormat="1" ht="12" x14ac:dyDescent="0.25">
      <c r="A38" s="80"/>
      <c r="B38" s="220"/>
      <c r="C38" s="221" t="s">
        <v>22</v>
      </c>
      <c r="D38" s="220"/>
      <c r="E38" s="220"/>
      <c r="F38" s="92"/>
      <c r="G38" s="82"/>
      <c r="H38" s="225"/>
      <c r="I38" s="225"/>
    </row>
    <row r="39" spans="1:9" ht="12.75" customHeight="1" x14ac:dyDescent="0.3">
      <c r="A39" s="80"/>
      <c r="B39" s="225"/>
      <c r="C39" s="220"/>
      <c r="D39" s="220"/>
      <c r="E39" s="220" t="s">
        <v>23</v>
      </c>
      <c r="F39" s="259">
        <v>18849.41</v>
      </c>
      <c r="G39" s="9" t="s">
        <v>135</v>
      </c>
      <c r="H39" s="143"/>
      <c r="I39" s="143"/>
    </row>
    <row r="40" spans="1:9" ht="12.75" customHeight="1" x14ac:dyDescent="0.3">
      <c r="A40" s="82"/>
      <c r="B40" s="220"/>
      <c r="C40" s="220"/>
      <c r="D40" s="220"/>
      <c r="E40" s="220" t="s">
        <v>24</v>
      </c>
      <c r="F40" s="260">
        <v>2878.02</v>
      </c>
      <c r="G40" s="9" t="s">
        <v>135</v>
      </c>
      <c r="H40" s="143"/>
      <c r="I40" s="143"/>
    </row>
    <row r="41" spans="1:9" ht="12.75" customHeight="1" x14ac:dyDescent="0.3">
      <c r="A41" s="80"/>
      <c r="B41" s="220"/>
      <c r="C41" s="220"/>
      <c r="D41" s="220"/>
      <c r="E41" s="220" t="s">
        <v>108</v>
      </c>
      <c r="F41" s="257">
        <v>0</v>
      </c>
      <c r="G41" s="83"/>
      <c r="H41" s="143"/>
      <c r="I41" s="143"/>
    </row>
    <row r="42" spans="1:9" x14ac:dyDescent="0.3">
      <c r="A42" s="82"/>
      <c r="B42" s="220"/>
      <c r="C42" s="220"/>
      <c r="D42" s="220"/>
      <c r="E42" s="220"/>
      <c r="F42" s="261">
        <f>SUM(F39:F41)</f>
        <v>21727.43</v>
      </c>
      <c r="G42" s="83"/>
      <c r="H42" s="143"/>
      <c r="I42" s="143"/>
    </row>
    <row r="43" spans="1:9" x14ac:dyDescent="0.3">
      <c r="A43" s="82"/>
      <c r="B43" s="220"/>
      <c r="C43" s="220"/>
      <c r="D43" s="220"/>
      <c r="F43" s="92"/>
      <c r="G43" s="83"/>
      <c r="H43" s="143"/>
      <c r="I43" s="184"/>
    </row>
    <row r="44" spans="1:9" x14ac:dyDescent="0.3">
      <c r="A44" s="82"/>
      <c r="B44" s="220"/>
      <c r="C44" s="220"/>
      <c r="D44" s="220"/>
      <c r="E44" s="220" t="s">
        <v>109</v>
      </c>
      <c r="F44" s="92"/>
      <c r="G44" s="83"/>
      <c r="H44" s="143"/>
      <c r="I44" s="184"/>
    </row>
    <row r="45" spans="1:9" x14ac:dyDescent="0.3">
      <c r="A45" s="82"/>
      <c r="B45" s="80"/>
      <c r="C45" s="80"/>
      <c r="D45" s="80"/>
      <c r="E45" s="223" t="s">
        <v>136</v>
      </c>
      <c r="F45" s="251"/>
      <c r="G45" s="83"/>
      <c r="I45" s="8"/>
    </row>
    <row r="46" spans="1:9" x14ac:dyDescent="0.3">
      <c r="A46" s="82"/>
      <c r="B46" s="80"/>
      <c r="C46" s="80"/>
      <c r="D46" s="80"/>
      <c r="E46" s="223"/>
      <c r="F46" s="251"/>
      <c r="G46" s="83"/>
      <c r="I46" s="8"/>
    </row>
    <row r="47" spans="1:9" x14ac:dyDescent="0.3">
      <c r="A47" s="82"/>
      <c r="B47" s="80"/>
      <c r="C47" s="80"/>
      <c r="D47" s="80"/>
      <c r="E47" s="126"/>
      <c r="F47" s="218"/>
      <c r="G47" s="83"/>
      <c r="I47" s="211">
        <f>SUM(F36-F42)</f>
        <v>0</v>
      </c>
    </row>
    <row r="48" spans="1:9" x14ac:dyDescent="0.3">
      <c r="A48" s="82"/>
      <c r="B48" s="80"/>
      <c r="C48" s="80"/>
      <c r="D48" s="80"/>
      <c r="E48" s="126"/>
      <c r="F48" s="257"/>
      <c r="G48" s="83"/>
      <c r="I48" s="8"/>
    </row>
    <row r="49" spans="1:11" x14ac:dyDescent="0.3">
      <c r="A49" s="80"/>
      <c r="B49" s="80"/>
      <c r="C49" s="80"/>
      <c r="D49" s="80"/>
      <c r="E49" s="227" t="s">
        <v>35</v>
      </c>
      <c r="F49" s="261">
        <f>SUM(F45:F48)</f>
        <v>0</v>
      </c>
      <c r="G49" s="83"/>
    </row>
    <row r="50" spans="1:11" x14ac:dyDescent="0.3">
      <c r="A50" s="80"/>
      <c r="B50" s="80"/>
      <c r="C50" s="80"/>
      <c r="D50" s="80"/>
      <c r="E50" s="80"/>
      <c r="F50" s="236"/>
      <c r="G50" s="83"/>
      <c r="I50" s="79"/>
    </row>
    <row r="51" spans="1:11" x14ac:dyDescent="0.3">
      <c r="A51" s="82"/>
      <c r="B51" s="80"/>
      <c r="C51" s="84"/>
      <c r="D51" s="219"/>
      <c r="E51" s="80"/>
      <c r="F51" s="218"/>
      <c r="G51" s="217"/>
      <c r="H51" s="88"/>
      <c r="I51" s="88"/>
      <c r="K51" s="91"/>
    </row>
    <row r="52" spans="1:11" x14ac:dyDescent="0.3">
      <c r="B52" s="85"/>
      <c r="E52" s="82"/>
      <c r="F52" s="81"/>
      <c r="G52" s="217"/>
      <c r="I52" s="79"/>
      <c r="K52" s="91"/>
    </row>
    <row r="53" spans="1:11" x14ac:dyDescent="0.3">
      <c r="B53" s="85"/>
      <c r="E53" s="82"/>
      <c r="F53" s="83"/>
      <c r="G53" s="9"/>
      <c r="I53" s="79"/>
      <c r="K53" s="91"/>
    </row>
    <row r="54" spans="1:11" x14ac:dyDescent="0.3">
      <c r="B54" s="85"/>
      <c r="F54" s="83"/>
      <c r="G54" s="9"/>
      <c r="I54" s="79"/>
      <c r="K54" s="91"/>
    </row>
    <row r="55" spans="1:11" x14ac:dyDescent="0.3">
      <c r="B55" s="85"/>
      <c r="F55" s="83"/>
      <c r="G55" s="9"/>
      <c r="I55" s="79"/>
      <c r="K55" s="91"/>
    </row>
    <row r="56" spans="1:11" x14ac:dyDescent="0.3">
      <c r="A56" s="85"/>
      <c r="B56" s="85"/>
      <c r="F56" s="83"/>
      <c r="G56" s="9"/>
      <c r="I56" s="79"/>
      <c r="J56" s="79"/>
    </row>
    <row r="57" spans="1:11" x14ac:dyDescent="0.3">
      <c r="A57" s="85"/>
      <c r="B57" s="85"/>
      <c r="F57" s="83"/>
      <c r="G57" s="9"/>
      <c r="I57" s="79"/>
      <c r="J57" s="79"/>
    </row>
    <row r="58" spans="1:11" x14ac:dyDescent="0.3">
      <c r="A58" s="85"/>
      <c r="B58" s="85"/>
      <c r="F58" s="83"/>
      <c r="H58" s="88"/>
      <c r="I58" s="88"/>
    </row>
    <row r="59" spans="1:11" x14ac:dyDescent="0.3">
      <c r="A59" s="1"/>
      <c r="B59" s="1"/>
      <c r="F59" s="83"/>
      <c r="G59" s="83"/>
    </row>
    <row r="60" spans="1:11" x14ac:dyDescent="0.3">
      <c r="A60" s="6"/>
      <c r="B60" s="6"/>
      <c r="F60" s="83"/>
      <c r="G60" s="83"/>
    </row>
    <row r="61" spans="1:11" x14ac:dyDescent="0.3">
      <c r="G61" s="83"/>
    </row>
    <row r="62" spans="1:11" x14ac:dyDescent="0.3">
      <c r="G62" s="83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 xml:space="preserve">&amp;C&amp;10 Rainow Parish Council
 Profit &amp; Loss - January 2022 to March 2022
</oddHeader>
  </headerFooter>
  <drawing r:id="rId2"/>
  <legacyDrawing r:id="rId3"/>
  <controls>
    <mc:AlternateContent xmlns:mc="http://schemas.openxmlformats.org/markup-compatibility/2006">
      <mc:Choice Requires="x14">
        <control shapeId="276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27650" r:id="rId4" name="HEADER"/>
      </mc:Fallback>
    </mc:AlternateContent>
    <mc:AlternateContent xmlns:mc="http://schemas.openxmlformats.org/markup-compatibility/2006">
      <mc:Choice Requires="x14">
        <control shapeId="276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27649" r:id="rId6" name="FILT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243FA-8929-479E-97B5-108202239253}">
  <sheetPr>
    <pageSetUpPr fitToPage="1"/>
  </sheetPr>
  <dimension ref="A1:H50"/>
  <sheetViews>
    <sheetView workbookViewId="0">
      <selection activeCell="I40" sqref="I40"/>
    </sheetView>
  </sheetViews>
  <sheetFormatPr defaultColWidth="9.109375" defaultRowHeight="14.4" x14ac:dyDescent="0.3"/>
  <cols>
    <col min="1" max="1" width="9.109375" style="121"/>
    <col min="2" max="2" width="32" style="121" customWidth="1"/>
    <col min="3" max="3" width="11.6640625" style="121" bestFit="1" customWidth="1"/>
    <col min="4" max="4" width="14.44140625" style="121" bestFit="1" customWidth="1"/>
    <col min="5" max="5" width="11.88671875" style="121" bestFit="1" customWidth="1"/>
    <col min="6" max="6" width="9.109375" style="121"/>
    <col min="7" max="7" width="11.21875" style="121" bestFit="1" customWidth="1"/>
    <col min="8" max="16384" width="9.109375" style="121"/>
  </cols>
  <sheetData>
    <row r="1" spans="1:8" ht="23.4" x14ac:dyDescent="0.45">
      <c r="B1" s="266" t="s">
        <v>57</v>
      </c>
      <c r="C1" s="266"/>
      <c r="D1" s="266"/>
      <c r="E1" s="83"/>
      <c r="F1" s="83"/>
      <c r="G1" s="83"/>
      <c r="H1" s="83"/>
    </row>
    <row r="2" spans="1:8" ht="18" x14ac:dyDescent="0.35">
      <c r="B2" s="267" t="s">
        <v>64</v>
      </c>
      <c r="C2" s="267"/>
      <c r="D2" s="267"/>
      <c r="E2" s="83"/>
      <c r="F2" s="83"/>
      <c r="G2" s="83"/>
      <c r="H2" s="83"/>
    </row>
    <row r="3" spans="1:8" ht="15.6" x14ac:dyDescent="0.3">
      <c r="A3" s="83"/>
      <c r="B3" s="268" t="s">
        <v>146</v>
      </c>
      <c r="C3" s="268"/>
      <c r="D3" s="268"/>
      <c r="E3" s="83"/>
      <c r="F3" s="83"/>
      <c r="G3" s="83"/>
      <c r="H3" s="83"/>
    </row>
    <row r="4" spans="1:8" ht="23.4" x14ac:dyDescent="0.45">
      <c r="A4" s="83"/>
      <c r="B4" s="205"/>
      <c r="C4" s="143"/>
      <c r="D4" s="143"/>
      <c r="E4" s="83"/>
      <c r="F4" s="83"/>
      <c r="G4" s="83"/>
      <c r="H4" s="83"/>
    </row>
    <row r="5" spans="1:8" ht="15.75" customHeight="1" x14ac:dyDescent="0.3">
      <c r="A5" s="143"/>
      <c r="B5" s="274" t="s">
        <v>145</v>
      </c>
      <c r="C5" s="274"/>
      <c r="D5" s="184">
        <v>21727.43</v>
      </c>
      <c r="E5" s="143"/>
      <c r="F5" s="143"/>
      <c r="G5" s="143"/>
      <c r="H5" s="83"/>
    </row>
    <row r="6" spans="1:8" s="83" customFormat="1" ht="16.2" x14ac:dyDescent="0.45">
      <c r="A6" s="143"/>
      <c r="B6" s="274" t="s">
        <v>67</v>
      </c>
      <c r="C6" s="274"/>
      <c r="D6" s="264">
        <v>7033.2</v>
      </c>
    </row>
    <row r="7" spans="1:8" s="83" customFormat="1" x14ac:dyDescent="0.3">
      <c r="A7" s="143"/>
      <c r="B7" s="262"/>
      <c r="C7" s="262"/>
      <c r="D7" s="191">
        <f>SUM(D5:D6)</f>
        <v>28760.63</v>
      </c>
    </row>
    <row r="8" spans="1:8" s="83" customFormat="1" ht="15.6" x14ac:dyDescent="0.3">
      <c r="A8" s="143"/>
      <c r="B8" s="274"/>
      <c r="C8" s="274"/>
      <c r="D8" s="191"/>
      <c r="G8" s="116"/>
    </row>
    <row r="9" spans="1:8" s="83" customFormat="1" ht="15.6" x14ac:dyDescent="0.3">
      <c r="A9" s="143"/>
      <c r="B9" s="262" t="s">
        <v>58</v>
      </c>
      <c r="C9" s="262"/>
      <c r="D9" s="206">
        <v>1336.62</v>
      </c>
      <c r="E9" s="263"/>
      <c r="G9" s="116"/>
    </row>
    <row r="10" spans="1:8" s="83" customFormat="1" ht="15.6" x14ac:dyDescent="0.3">
      <c r="A10" s="143"/>
      <c r="B10" s="192" t="s">
        <v>59</v>
      </c>
      <c r="C10" s="262"/>
      <c r="D10" s="193">
        <f>D7-D9</f>
        <v>27424.010000000002</v>
      </c>
      <c r="G10" s="116"/>
    </row>
    <row r="11" spans="1:8" s="83" customFormat="1" ht="15.6" x14ac:dyDescent="0.3">
      <c r="A11" s="143"/>
      <c r="B11" s="262"/>
      <c r="C11" s="262"/>
      <c r="D11" s="191"/>
      <c r="G11" s="116"/>
    </row>
    <row r="12" spans="1:8" s="83" customFormat="1" ht="15.6" x14ac:dyDescent="0.3">
      <c r="A12" s="143"/>
      <c r="B12" s="274" t="s">
        <v>60</v>
      </c>
      <c r="C12" s="274"/>
      <c r="D12" s="194">
        <v>25039.91</v>
      </c>
      <c r="E12" s="195" t="s">
        <v>135</v>
      </c>
      <c r="G12" s="116"/>
    </row>
    <row r="13" spans="1:8" s="83" customFormat="1" ht="15.6" x14ac:dyDescent="0.3">
      <c r="A13" s="143"/>
      <c r="B13" s="274" t="s">
        <v>61</v>
      </c>
      <c r="C13" s="274"/>
      <c r="D13" s="196">
        <v>2878.22</v>
      </c>
      <c r="E13" s="195" t="s">
        <v>135</v>
      </c>
      <c r="G13" s="116"/>
    </row>
    <row r="14" spans="1:8" s="83" customFormat="1" ht="15.6" x14ac:dyDescent="0.3">
      <c r="A14" s="143"/>
      <c r="B14" s="274"/>
      <c r="C14" s="274"/>
      <c r="D14" s="191">
        <f>SUM(D12:D13)</f>
        <v>27918.13</v>
      </c>
      <c r="G14" s="116"/>
    </row>
    <row r="15" spans="1:8" s="83" customFormat="1" ht="15.6" x14ac:dyDescent="0.3">
      <c r="A15" s="143"/>
      <c r="B15" s="274"/>
      <c r="C15" s="274"/>
      <c r="D15" s="197"/>
      <c r="G15" s="116"/>
    </row>
    <row r="16" spans="1:8" s="83" customFormat="1" ht="15.6" x14ac:dyDescent="0.3">
      <c r="A16" s="143"/>
      <c r="B16" s="275" t="s">
        <v>111</v>
      </c>
      <c r="C16" s="275"/>
      <c r="D16" s="191"/>
      <c r="G16" s="116"/>
    </row>
    <row r="17" spans="1:8" s="83" customFormat="1" ht="15.6" x14ac:dyDescent="0.3">
      <c r="A17" s="143"/>
      <c r="B17" s="275"/>
      <c r="C17" s="275"/>
      <c r="D17" s="191"/>
      <c r="G17" s="116"/>
    </row>
    <row r="18" spans="1:8" s="83" customFormat="1" ht="15.6" x14ac:dyDescent="0.3">
      <c r="A18" s="143"/>
      <c r="B18" s="143"/>
      <c r="C18" s="143"/>
      <c r="D18" s="191"/>
      <c r="G18" s="116"/>
    </row>
    <row r="19" spans="1:8" s="83" customFormat="1" ht="15.6" x14ac:dyDescent="0.3">
      <c r="A19" s="143"/>
      <c r="B19" s="262">
        <v>2070</v>
      </c>
      <c r="C19" s="191">
        <v>90</v>
      </c>
      <c r="D19" s="191"/>
      <c r="G19" s="116"/>
    </row>
    <row r="20" spans="1:8" s="83" customFormat="1" ht="15.6" x14ac:dyDescent="0.3">
      <c r="A20" s="143"/>
      <c r="B20" s="262">
        <v>2072</v>
      </c>
      <c r="C20" s="191">
        <v>392.12</v>
      </c>
      <c r="D20" s="191"/>
      <c r="G20" s="116"/>
    </row>
    <row r="21" spans="1:8" s="83" customFormat="1" ht="15.6" x14ac:dyDescent="0.3">
      <c r="A21" s="143"/>
      <c r="B21" s="198">
        <v>2073</v>
      </c>
      <c r="C21" s="206">
        <v>12</v>
      </c>
      <c r="D21" s="191"/>
      <c r="G21" s="116"/>
    </row>
    <row r="22" spans="1:8" s="83" customFormat="1" ht="15.6" x14ac:dyDescent="0.3">
      <c r="A22" s="143"/>
      <c r="B22" s="143"/>
      <c r="C22" s="262"/>
      <c r="D22" s="202">
        <f>SUM(C19:C21)</f>
        <v>494.12</v>
      </c>
      <c r="F22" s="88"/>
      <c r="G22" s="116"/>
    </row>
    <row r="23" spans="1:8" s="83" customFormat="1" ht="15.6" x14ac:dyDescent="0.3">
      <c r="A23" s="143"/>
      <c r="B23" s="143"/>
      <c r="C23" s="262"/>
      <c r="D23" s="213"/>
      <c r="G23" s="116"/>
    </row>
    <row r="24" spans="1:8" s="83" customFormat="1" ht="15.6" x14ac:dyDescent="0.3">
      <c r="A24" s="143"/>
      <c r="B24" s="200" t="s">
        <v>62</v>
      </c>
      <c r="C24" s="184"/>
      <c r="D24" s="193">
        <f>SUM(D14-D22)</f>
        <v>27424.010000000002</v>
      </c>
      <c r="G24" s="171">
        <f>SUM(D10-D24)</f>
        <v>0</v>
      </c>
    </row>
    <row r="25" spans="1:8" ht="15.6" x14ac:dyDescent="0.3">
      <c r="A25" s="143"/>
      <c r="B25" s="201"/>
      <c r="C25" s="201"/>
      <c r="D25" s="83"/>
      <c r="E25" s="83"/>
      <c r="F25" s="83"/>
      <c r="G25" s="116"/>
      <c r="H25" s="83"/>
    </row>
    <row r="26" spans="1:8" x14ac:dyDescent="0.3">
      <c r="A26" s="143"/>
      <c r="B26" s="273"/>
      <c r="C26" s="273"/>
      <c r="D26" s="88"/>
      <c r="E26" s="83"/>
      <c r="F26" s="83"/>
      <c r="G26" s="83"/>
      <c r="H26" s="83"/>
    </row>
    <row r="27" spans="1:8" x14ac:dyDescent="0.3">
      <c r="A27" s="83"/>
      <c r="B27" s="83"/>
      <c r="C27" s="83"/>
      <c r="D27" s="83"/>
      <c r="E27" s="83"/>
      <c r="F27" s="83"/>
      <c r="G27" s="83"/>
      <c r="H27" s="83"/>
    </row>
    <row r="28" spans="1:8" x14ac:dyDescent="0.3">
      <c r="A28" s="83"/>
      <c r="B28" s="83"/>
      <c r="C28" s="83"/>
      <c r="D28" s="83"/>
      <c r="E28" s="83"/>
      <c r="F28" s="83"/>
      <c r="G28" s="83"/>
      <c r="H28" s="83"/>
    </row>
    <row r="29" spans="1:8" x14ac:dyDescent="0.3">
      <c r="A29" s="83"/>
      <c r="B29" s="83"/>
      <c r="C29" s="83"/>
      <c r="D29" s="83"/>
      <c r="E29" s="83"/>
      <c r="F29" s="83"/>
      <c r="G29" s="83"/>
      <c r="H29" s="83"/>
    </row>
    <row r="30" spans="1:8" x14ac:dyDescent="0.3">
      <c r="A30" s="83"/>
      <c r="B30" s="83"/>
      <c r="C30" s="83"/>
      <c r="D30" s="83"/>
      <c r="E30" s="83"/>
      <c r="F30" s="83"/>
      <c r="G30" s="83"/>
      <c r="H30" s="83"/>
    </row>
    <row r="31" spans="1:8" x14ac:dyDescent="0.3">
      <c r="A31" s="83"/>
      <c r="B31" s="83"/>
      <c r="C31" s="83"/>
      <c r="D31" s="83"/>
      <c r="E31" s="83"/>
      <c r="F31" s="83"/>
      <c r="G31" s="83"/>
      <c r="H31" s="83"/>
    </row>
    <row r="32" spans="1:8" x14ac:dyDescent="0.3">
      <c r="B32" s="83"/>
      <c r="C32" s="83"/>
      <c r="D32" s="83"/>
      <c r="E32" s="83"/>
      <c r="F32" s="83"/>
      <c r="G32" s="83"/>
      <c r="H32" s="83"/>
    </row>
    <row r="33" spans="2:8" x14ac:dyDescent="0.3">
      <c r="B33" s="83"/>
      <c r="C33" s="83"/>
      <c r="D33" s="83"/>
      <c r="E33" s="83"/>
      <c r="F33" s="83"/>
      <c r="G33" s="83"/>
      <c r="H33" s="83"/>
    </row>
    <row r="34" spans="2:8" x14ac:dyDescent="0.3">
      <c r="B34" s="83"/>
      <c r="C34" s="83"/>
      <c r="D34" s="83"/>
      <c r="E34" s="83"/>
      <c r="F34" s="83"/>
      <c r="G34" s="83"/>
      <c r="H34" s="83"/>
    </row>
    <row r="48" spans="2:8" x14ac:dyDescent="0.3">
      <c r="F48" s="236"/>
    </row>
    <row r="49" spans="6:6" x14ac:dyDescent="0.3">
      <c r="F49" s="236"/>
    </row>
    <row r="50" spans="6:6" x14ac:dyDescent="0.3">
      <c r="F50" s="236"/>
    </row>
  </sheetData>
  <mergeCells count="12">
    <mergeCell ref="B26:C26"/>
    <mergeCell ref="B1:D1"/>
    <mergeCell ref="B2:D2"/>
    <mergeCell ref="B3:D3"/>
    <mergeCell ref="B5:C5"/>
    <mergeCell ref="B6:C6"/>
    <mergeCell ref="B8:C8"/>
    <mergeCell ref="B12:C12"/>
    <mergeCell ref="B13:C13"/>
    <mergeCell ref="B14:C14"/>
    <mergeCell ref="B15:C15"/>
    <mergeCell ref="B16:C17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Bank Rec April 2020-Mar 2021</vt:lpstr>
      <vt:lpstr>1st Quarter P&amp;L April-June</vt:lpstr>
      <vt:lpstr>BANK REC April-June 2021</vt:lpstr>
      <vt:lpstr>2nd Quarter P&amp;L July-Sept 2021</vt:lpstr>
      <vt:lpstr>BANK REC 2nd qartJuly-Sept 2021</vt:lpstr>
      <vt:lpstr>3rd Quarter P&amp;L Oct-Dec 21</vt:lpstr>
      <vt:lpstr>BANK REC 3rd qart Oct-Dec 21</vt:lpstr>
      <vt:lpstr>4TH Quarter P&amp;L Jan-Mar 22</vt:lpstr>
      <vt:lpstr>BANK REC at at 30th April 2022</vt:lpstr>
      <vt:lpstr>BANK REC 4th qart Jan-Mar 2 (2)</vt:lpstr>
      <vt:lpstr>Budget Comparison</vt:lpstr>
      <vt:lpstr>BANK REC Feb 2022</vt:lpstr>
      <vt:lpstr>BANK REC Jan 2022</vt:lpstr>
      <vt:lpstr>BANK REC up to October 2021</vt:lpstr>
      <vt:lpstr>BANK REC up to Novembe 2021 </vt:lpstr>
      <vt:lpstr>'1st Quarter P&amp;L April-June'!Print_Area</vt:lpstr>
      <vt:lpstr>'2nd Quarter P&amp;L July-Sept 2021'!Print_Area</vt:lpstr>
      <vt:lpstr>'3rd Quarter P&amp;L Oct-Dec 21'!Print_Area</vt:lpstr>
      <vt:lpstr>'4TH Quarter P&amp;L Jan-Mar 22'!Print_Area</vt:lpstr>
      <vt:lpstr>'BANK REC at at 30th April 2022'!Print_Area</vt:lpstr>
      <vt:lpstr>'BANK REC Feb 2022'!Print_Area</vt:lpstr>
      <vt:lpstr>'BANK REC Jan 2022'!Print_Area</vt:lpstr>
      <vt:lpstr>'BANK REC up to Novembe 2021 '!Print_Area</vt:lpstr>
      <vt:lpstr>'BANK REC up to October 2021'!Print_Area</vt:lpstr>
      <vt:lpstr>'Budget Comparison'!Print_Area</vt:lpstr>
      <vt:lpstr>'1st Quarter P&amp;L April-June'!Print_Titles</vt:lpstr>
      <vt:lpstr>'2nd Quarter P&amp;L July-Sept 2021'!Print_Titles</vt:lpstr>
      <vt:lpstr>'3rd Quarter P&amp;L Oct-Dec 21'!Print_Titles</vt:lpstr>
      <vt:lpstr>'4TH Quarter P&amp;L Jan-Mar 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Giller</dc:creator>
  <cp:lastModifiedBy>Sarah Giller</cp:lastModifiedBy>
  <cp:lastPrinted>2022-05-16T09:33:52Z</cp:lastPrinted>
  <dcterms:created xsi:type="dcterms:W3CDTF">2015-07-13T11:31:04Z</dcterms:created>
  <dcterms:modified xsi:type="dcterms:W3CDTF">2022-05-16T09:37:58Z</dcterms:modified>
</cp:coreProperties>
</file>